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06" firstSheet="1" activeTab="1"/>
  </bookViews>
  <sheets>
    <sheet name="精简版策划执行" sheetId="8" state="hidden" r:id="rId1"/>
    <sheet name="学术会议" sheetId="5" r:id="rId2"/>
    <sheet name="国内-华西和川大的报销项目 (2)" sheetId="16" state="hidden" r:id="rId3"/>
  </sheets>
  <definedNames>
    <definedName name="_xlnm.Print_Area" localSheetId="2">'国内-华西和川大的报销项目 (2)'!$A$2:$J$10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<sst xmlns="http://schemas.openxmlformats.org/spreadsheetml/2006/main" count="250" uniqueCount="174">
  <si>
    <t>卓而不凡，越而胜己——首届“信号转导与靶向治疗”期刊发展论坛
会议策划执行服务预算清单</t>
  </si>
  <si>
    <t>会展活动策划执行管理服务总支出预算</t>
  </si>
  <si>
    <t xml:space="preserve">A </t>
  </si>
  <si>
    <t>会议资料设计制作服务</t>
  </si>
  <si>
    <t>B</t>
  </si>
  <si>
    <t>主场设备租赁服务管理/现场设计搭建服务</t>
  </si>
  <si>
    <t>C</t>
  </si>
  <si>
    <t>行程管理/接待接送服务</t>
  </si>
  <si>
    <t>D</t>
  </si>
  <si>
    <t>人员及其他服务</t>
  </si>
  <si>
    <t>E</t>
  </si>
  <si>
    <t>项目运营策划管理服务费10%</t>
  </si>
  <si>
    <t>F</t>
  </si>
  <si>
    <t>增值税税金6%</t>
  </si>
  <si>
    <t>项目名称</t>
  </si>
  <si>
    <t>项目描述</t>
  </si>
  <si>
    <t>单位</t>
  </si>
  <si>
    <t>数量</t>
  </si>
  <si>
    <t>时间</t>
  </si>
  <si>
    <t>单价</t>
  </si>
  <si>
    <t>小计</t>
  </si>
  <si>
    <t>备注</t>
  </si>
  <si>
    <t>A 会议资料设计制作服务（以实际发生为准)</t>
  </si>
  <si>
    <t>报到注册
资料文件
制作服务</t>
  </si>
  <si>
    <t>参会代表和嘉宾证胸卡</t>
  </si>
  <si>
    <t>套</t>
  </si>
  <si>
    <t>200参会代表   40嘉宾  10工作人员</t>
  </si>
  <si>
    <t>会议纸质资料袋</t>
  </si>
  <si>
    <t>个</t>
  </si>
  <si>
    <t>会议中性笔</t>
  </si>
  <si>
    <t>大会会议手册</t>
  </si>
  <si>
    <t>本</t>
  </si>
  <si>
    <t>会议餐劵、157克铜版纸四色彩印、压点线</t>
  </si>
  <si>
    <t>会议现场
文件物料
制作服务</t>
  </si>
  <si>
    <t>会议三折纸质桌卡，铜版纸200克压痕</t>
  </si>
  <si>
    <t>张</t>
  </si>
  <si>
    <t>会场日程单页，200克铜版纸单面彩印</t>
  </si>
  <si>
    <t>前排领导与主持人，两天</t>
  </si>
  <si>
    <t>会场讲台帖</t>
  </si>
  <si>
    <t>导视易拉宝</t>
  </si>
  <si>
    <t>日程易拉宝</t>
  </si>
  <si>
    <t>彩色喷墨打印机、Canon  6500系列</t>
  </si>
  <si>
    <t>台</t>
  </si>
  <si>
    <t>小计：</t>
  </si>
  <si>
    <t>B 会场设备租赁服务管理/现场设计搭建服务（以实际发生为准）</t>
  </si>
  <si>
    <t>B-1会场设备租赁服务（以实际发生为准)</t>
  </si>
  <si>
    <t>会场视频及灯光设备
租赁服务</t>
  </si>
  <si>
    <t>P3高清晰LED显示屏-主屏、10米*3.5米</t>
  </si>
  <si>
    <t>平米</t>
  </si>
  <si>
    <t>V3播放器、联屏控制器</t>
  </si>
  <si>
    <t>watch out联屏控制单元、流程播放器</t>
  </si>
  <si>
    <t>讲台区 T3×13联监视系统</t>
  </si>
  <si>
    <t>50英寸会议提词屏、Manual/Robotic Executive Systems</t>
  </si>
  <si>
    <t>Lenovo ThinkPad T420笔记本电脑</t>
  </si>
  <si>
    <t>局域网搭建（需要拉线）、大唐电信网线+水晶头</t>
  </si>
  <si>
    <t>点</t>
  </si>
  <si>
    <t>会场
音响设备租赁服务</t>
  </si>
  <si>
    <t>T.D.TAICHEE TA-100线阵列全频音箱、主扩</t>
  </si>
  <si>
    <t>线阵列超低音箱</t>
  </si>
  <si>
    <t>SHURE UR4D U段无线话筒</t>
  </si>
  <si>
    <t>Audio-technica PRO 51Q、鹅颈麦</t>
  </si>
  <si>
    <t>ALLEN&amp;HEATH   GL2800-32、32路调音台</t>
  </si>
  <si>
    <t>B-2 现场设计搭建服务</t>
  </si>
  <si>
    <t>舞台搭建服务</t>
  </si>
  <si>
    <t>LED屏底座 10mL*1mW*1mH</t>
  </si>
  <si>
    <t>公共区域美工制作
设计搭建服务</t>
  </si>
  <si>
    <t>签到背景板桁架支撑、黑底环保宝丽布画面6米*3米</t>
  </si>
  <si>
    <t>桁架背景板氛围灯</t>
  </si>
  <si>
    <t>注册区 Thinkpad笔记本电脑、Lenovo ThinkPad T420</t>
  </si>
  <si>
    <t>C 行程管理/接待接送服务（以实际发生为准）</t>
  </si>
  <si>
    <t>行程管理</t>
  </si>
  <si>
    <t>嘉宾行程管理，房间预订等</t>
  </si>
  <si>
    <t>人</t>
  </si>
  <si>
    <t>接待用车服务</t>
  </si>
  <si>
    <t>5座大众帕萨特、君威、中级车型（双流机场-世外桃源）</t>
  </si>
  <si>
    <t>趟</t>
  </si>
  <si>
    <t>7座别克LG8 商务车（陪同-双流机场-世外桃源）</t>
  </si>
  <si>
    <t>D 人员及其他服务（以实际发生为准）</t>
  </si>
  <si>
    <t>摄影</t>
  </si>
  <si>
    <t>常规摄影</t>
  </si>
  <si>
    <t>项</t>
  </si>
  <si>
    <t>含签到当天</t>
  </si>
  <si>
    <t>摄像</t>
  </si>
  <si>
    <t>摄像师、松下 AG-HPX610MCF 专业广播级摄像机</t>
  </si>
  <si>
    <t>含直播摄像</t>
  </si>
  <si>
    <t>项目经理</t>
  </si>
  <si>
    <t>全程跟踪服务</t>
  </si>
  <si>
    <t>器材运输</t>
  </si>
  <si>
    <t>4.2米箱式货柜车、市区内器材运输、搬运</t>
  </si>
  <si>
    <t>技术人员</t>
  </si>
  <si>
    <t>会场搭建及拆除</t>
  </si>
  <si>
    <t>工</t>
  </si>
  <si>
    <t>AV技术人工、音控技术人员</t>
  </si>
  <si>
    <t>会议活动费用报价清单</t>
  </si>
  <si>
    <t>会议名称：省级继续教育会议</t>
  </si>
  <si>
    <t>会议时间：2026年5月23日                                         会议地点：雅安希尔顿逸林酒店</t>
  </si>
  <si>
    <t>参加会议代表：100人</t>
  </si>
  <si>
    <t>价 税 合 计：</t>
  </si>
  <si>
    <t>单价(元）</t>
  </si>
  <si>
    <t>A 会场使用</t>
  </si>
  <si>
    <t>会议场地</t>
  </si>
  <si>
    <t>四楼大宴会厅（半厅）</t>
  </si>
  <si>
    <t>天</t>
  </si>
  <si>
    <t>屏幕搭建及租赁</t>
  </si>
  <si>
    <t>B 餐饮（以实际发生为准）</t>
  </si>
  <si>
    <t>晚餐-专家桌餐</t>
  </si>
  <si>
    <t>桌</t>
  </si>
  <si>
    <t>午餐-自助午餐</t>
  </si>
  <si>
    <t>C 住宿（以实际发生为准）</t>
  </si>
  <si>
    <t>住宿（希尔顿）</t>
  </si>
  <si>
    <t>间</t>
  </si>
  <si>
    <t>D 会议资料设计制作及搭建（以实际发生为准)</t>
  </si>
  <si>
    <t>创意设计服务</t>
  </si>
  <si>
    <t>会议视觉设计（VI规范、主画面设计等）、延展物料设计（会议手册、海报、串场ppt等）</t>
  </si>
  <si>
    <t>易企秀H5宣传（简易电子邀请函）</t>
  </si>
  <si>
    <t>页</t>
  </si>
  <si>
    <t>物料制作及搭建</t>
  </si>
  <si>
    <t>会议日程单页（157g铜版纸）</t>
  </si>
  <si>
    <t>胸卡套件</t>
  </si>
  <si>
    <t>会议桌卡（300g铜版纸，压痕贴双面胶）</t>
  </si>
  <si>
    <t>指引水牌</t>
  </si>
  <si>
    <t>舞台地毯（含损耗）</t>
  </si>
  <si>
    <t>商务签字笔</t>
  </si>
  <si>
    <t>支</t>
  </si>
  <si>
    <t>丽屏（展架导视、议程）</t>
  </si>
  <si>
    <t>橱窗海报</t>
  </si>
  <si>
    <t>签到背景板桁架支撑、黑底环保宝丽布画面5米*3米（单面）</t>
  </si>
  <si>
    <t>E 设备租赁（以实际发生为准）</t>
  </si>
  <si>
    <t>设备租赁</t>
  </si>
  <si>
    <t>双机互联设备，实现讲者电脑与控台电脑同步，2个点位</t>
  </si>
  <si>
    <t>讲台区 T3×13联监视系统，液晶显示器</t>
  </si>
  <si>
    <t>Huawei笔记本电脑</t>
  </si>
  <si>
    <t>彩色喷墨打印机</t>
  </si>
  <si>
    <t>v3连屏控台</t>
  </si>
  <si>
    <t>LED切换器</t>
  </si>
  <si>
    <t>F人员及其他费用（以实际发生为准）</t>
  </si>
  <si>
    <t>专业摄影师配置佳能5D4套机、现场抓拍修片上传含签到处摄影及氛围拍摄</t>
  </si>
  <si>
    <t>台/天</t>
  </si>
  <si>
    <t>云摄影平台搭建，照片上传，一键下载</t>
  </si>
  <si>
    <t>搭建及系统操作技术人员管理（含设备的安装、调试、拆卸等）</t>
  </si>
  <si>
    <t>人/天</t>
  </si>
  <si>
    <t>会场管理、酒店管理、会议统筹</t>
  </si>
  <si>
    <t>杂费</t>
  </si>
  <si>
    <t>物料邮寄、运输及装卸等</t>
  </si>
  <si>
    <t>专家授课费</t>
  </si>
  <si>
    <t>副高</t>
  </si>
  <si>
    <t>按照雅安市人民医院劳务费标准发放</t>
  </si>
  <si>
    <t>全国知名专家</t>
  </si>
  <si>
    <t>备注：本项目采用总价包干，以上为预估数量，以实际发生为准。</t>
  </si>
  <si>
    <t>川大报销费用</t>
  </si>
  <si>
    <t>卓而不凡，越而胜己——首届“信号转导与靶向治疗”期刊发展论坛（会期4天）</t>
  </si>
  <si>
    <t>序号</t>
  </si>
  <si>
    <t>分类</t>
  </si>
  <si>
    <t>项目</t>
  </si>
  <si>
    <t>人数</t>
  </si>
  <si>
    <t>报销</t>
  </si>
  <si>
    <t>实际消费</t>
  </si>
  <si>
    <t>场地</t>
  </si>
  <si>
    <t>场地费</t>
  </si>
  <si>
    <t>酒店板块</t>
  </si>
  <si>
    <t>住宿</t>
  </si>
  <si>
    <t>专家住宿费用</t>
  </si>
  <si>
    <t>餐饮</t>
  </si>
  <si>
    <t>其他费用</t>
  </si>
  <si>
    <t>会务费</t>
  </si>
  <si>
    <t>市内交通</t>
  </si>
  <si>
    <t>差旅</t>
  </si>
  <si>
    <t>院士头等舱、其他专家经济舱</t>
  </si>
  <si>
    <t>总费用</t>
  </si>
  <si>
    <t>华西医院报销</t>
  </si>
  <si>
    <t>劳务费</t>
  </si>
  <si>
    <t>专家劳务（高级专业技术人员） 含税</t>
  </si>
  <si>
    <t>志愿者劳务</t>
  </si>
  <si>
    <t>从sttt调研费用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</si>
</sst>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0.0_);[Red]\(0.0\)"/>
    <numFmt numFmtId="178" formatCode="&quot;￥&quot;#,##0.00_);[Red]\(&quot;￥&quot;#,##0.00\)"/>
    <numFmt numFmtId="179" formatCode="\¥\ #,##0.00_);[Red]\(\¥\ #,##0.00\)"/>
    <numFmt numFmtId="180" formatCode="#,##0.00_);[Red]\(#,##0.00\)"/>
    <numFmt numFmtId="181" formatCode="\¥#,##0.00;\¥\-#,##0.00"/>
  </numFmts>
  <fonts count="50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b/>
      <sz val="14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  <font>
      <sz val="12"/>
      <color theme="1"/>
      <name val="等线"/>
      <charset val="134"/>
      <scheme val="minor"/>
    </font>
    <font>
      <sz val="10"/>
      <name val="微软雅黑"/>
      <charset val="134"/>
    </font>
    <font>
      <sz val="10"/>
      <color theme="1"/>
      <name val="微软雅黑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b/>
      <sz val="20"/>
      <color theme="1"/>
      <name val="宋体"/>
      <charset val="134"/>
    </font>
    <font>
      <sz val="9"/>
      <color theme="1"/>
      <name val="微软雅黑"/>
      <charset val="134"/>
    </font>
    <font>
      <b/>
      <sz val="14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sz val="12"/>
      <color rgb="FFFF0000"/>
      <name val="微软雅黑"/>
      <charset val="134"/>
    </font>
    <font>
      <sz val="12"/>
      <name val="宋体"/>
      <charset val="134"/>
    </font>
    <font>
      <b/>
      <sz val="10"/>
      <color theme="1"/>
      <name val="微软雅黑"/>
      <charset val="134"/>
    </font>
    <font>
      <b/>
      <sz val="20"/>
      <color theme="1"/>
      <name val="微软雅黑"/>
      <charset val="134"/>
    </font>
    <font>
      <b/>
      <sz val="13"/>
      <color rgb="FF333399"/>
      <name val="微软雅黑"/>
      <charset val="134"/>
    </font>
    <font>
      <b/>
      <sz val="11"/>
      <color theme="4" tint="-0.249977111117893"/>
      <name val="微软雅黑"/>
      <charset val="134"/>
    </font>
    <font>
      <b/>
      <i/>
      <sz val="13"/>
      <color rgb="FF333399"/>
      <name val="微软雅黑"/>
      <charset val="134"/>
    </font>
    <font>
      <b/>
      <sz val="13"/>
      <color theme="4" tint="-0.249977111117893"/>
      <name val="微软雅黑"/>
      <charset val="134"/>
    </font>
    <font>
      <b/>
      <sz val="12"/>
      <color theme="4" tint="-0.249977111117893"/>
      <name val="微软雅黑"/>
      <charset val="134"/>
    </font>
    <font>
      <b/>
      <sz val="13"/>
      <color theme="8" tint="-0.249977111117893"/>
      <name val="微软雅黑"/>
      <charset val="134"/>
    </font>
    <font>
      <sz val="10"/>
      <color theme="0"/>
      <name val="微软雅黑"/>
      <charset val="134"/>
    </font>
    <font>
      <sz val="10"/>
      <color rgb="FFFFFFFF"/>
      <name val="微软雅黑"/>
      <charset val="134"/>
    </font>
    <font>
      <sz val="10"/>
      <color indexed="9"/>
      <name val="微软雅黑"/>
      <charset val="134"/>
    </font>
    <font>
      <b/>
      <sz val="11"/>
      <name val="微软雅黑"/>
      <charset val="134"/>
    </font>
    <font>
      <b/>
      <sz val="10"/>
      <name val="微软雅黑"/>
      <charset val="134"/>
    </font>
    <font>
      <sz val="10"/>
      <color rgb="FFFF000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737540818506"/>
        <bgColor indexed="64"/>
      </patternFill>
    </fill>
    <fill>
      <patternFill patternType="solid">
        <fgColor theme="8" tint="0.79973754081850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73754081850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theme="0" tint="-0.149632251960814"/>
        <bgColor indexed="64"/>
      </patternFill>
    </fill>
    <fill>
      <patternFill patternType="solid">
        <fgColor theme="0" tint="-0.1494796594134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3" borderId="15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4" borderId="18" applyNumberFormat="0" applyAlignment="0" applyProtection="0">
      <alignment vertical="center"/>
    </xf>
    <xf numFmtId="0" fontId="40" fillId="15" borderId="19" applyNumberFormat="0" applyAlignment="0" applyProtection="0">
      <alignment vertical="center"/>
    </xf>
    <xf numFmtId="0" fontId="41" fillId="15" borderId="18" applyNumberFormat="0" applyAlignment="0" applyProtection="0">
      <alignment vertical="center"/>
    </xf>
    <xf numFmtId="0" fontId="42" fillId="16" borderId="20" applyNumberFormat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8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alignment vertical="center"/>
    </xf>
    <xf numFmtId="0" fontId="0" fillId="0" borderId="0"/>
    <xf numFmtId="0" fontId="16" fillId="0" borderId="0"/>
  </cellStyleXfs>
  <cellXfs count="129">
    <xf numFmtId="0" fontId="0" fillId="0" borderId="0" xfId="0"/>
    <xf numFmtId="0" fontId="1" fillId="0" borderId="0" xfId="51" applyFont="1" applyAlignment="1">
      <alignment horizontal="center" vertical="center"/>
    </xf>
    <xf numFmtId="0" fontId="1" fillId="2" borderId="0" xfId="51" applyFont="1" applyFill="1" applyAlignment="1">
      <alignment horizontal="center" vertical="center"/>
    </xf>
    <xf numFmtId="176" fontId="1" fillId="0" borderId="0" xfId="51" applyNumberFormat="1" applyFont="1" applyAlignment="1">
      <alignment horizontal="center" vertical="center"/>
    </xf>
    <xf numFmtId="176" fontId="2" fillId="0" borderId="1" xfId="51" applyNumberFormat="1" applyFont="1" applyBorder="1" applyAlignment="1">
      <alignment horizontal="center" vertical="center"/>
    </xf>
    <xf numFmtId="176" fontId="3" fillId="0" borderId="1" xfId="51" applyNumberFormat="1" applyFont="1" applyBorder="1" applyAlignment="1">
      <alignment horizontal="center" vertical="center"/>
    </xf>
    <xf numFmtId="0" fontId="1" fillId="0" borderId="2" xfId="51" applyFont="1" applyBorder="1" applyAlignment="1">
      <alignment horizontal="center" vertical="center"/>
    </xf>
    <xf numFmtId="0" fontId="1" fillId="0" borderId="3" xfId="51" applyFont="1" applyBorder="1" applyAlignment="1">
      <alignment horizontal="center" vertical="center"/>
    </xf>
    <xf numFmtId="0" fontId="1" fillId="0" borderId="4" xfId="51" applyFont="1" applyBorder="1" applyAlignment="1">
      <alignment horizontal="center" vertical="center"/>
    </xf>
    <xf numFmtId="0" fontId="1" fillId="3" borderId="5" xfId="51" applyFont="1" applyFill="1" applyBorder="1" applyAlignment="1">
      <alignment horizontal="center" vertical="center"/>
    </xf>
    <xf numFmtId="176" fontId="1" fillId="3" borderId="5" xfId="51" applyNumberFormat="1" applyFont="1" applyFill="1" applyBorder="1" applyAlignment="1">
      <alignment horizontal="center" vertical="center"/>
    </xf>
    <xf numFmtId="0" fontId="1" fillId="4" borderId="5" xfId="51" applyFont="1" applyFill="1" applyBorder="1" applyAlignment="1">
      <alignment horizontal="center" vertical="center"/>
    </xf>
    <xf numFmtId="0" fontId="1" fillId="0" borderId="5" xfId="51" applyFont="1" applyBorder="1" applyAlignment="1">
      <alignment horizontal="center" vertical="center"/>
    </xf>
    <xf numFmtId="176" fontId="1" fillId="0" borderId="5" xfId="51" applyNumberFormat="1" applyFont="1" applyBorder="1" applyAlignment="1">
      <alignment horizontal="center" vertical="center"/>
    </xf>
    <xf numFmtId="0" fontId="1" fillId="0" borderId="6" xfId="51" applyFont="1" applyBorder="1" applyAlignment="1">
      <alignment horizontal="center" vertical="center"/>
    </xf>
    <xf numFmtId="176" fontId="1" fillId="0" borderId="6" xfId="51" applyNumberFormat="1" applyFont="1" applyBorder="1" applyAlignment="1">
      <alignment horizontal="center" vertical="center"/>
    </xf>
    <xf numFmtId="0" fontId="1" fillId="0" borderId="7" xfId="51" applyFont="1" applyBorder="1" applyAlignment="1">
      <alignment horizontal="center" vertical="center"/>
    </xf>
    <xf numFmtId="176" fontId="1" fillId="0" borderId="6" xfId="51" applyNumberFormat="1" applyFont="1" applyBorder="1">
      <alignment vertical="center"/>
    </xf>
    <xf numFmtId="0" fontId="1" fillId="5" borderId="6" xfId="51" applyFont="1" applyFill="1" applyBorder="1" applyAlignment="1">
      <alignment horizontal="center" vertical="center"/>
    </xf>
    <xf numFmtId="0" fontId="1" fillId="5" borderId="5" xfId="51" applyFont="1" applyFill="1" applyBorder="1" applyAlignment="1">
      <alignment horizontal="center" vertical="center"/>
    </xf>
    <xf numFmtId="176" fontId="1" fillId="5" borderId="6" xfId="51" applyNumberFormat="1" applyFont="1" applyFill="1" applyBorder="1" applyAlignment="1">
      <alignment horizontal="center" vertical="center"/>
    </xf>
    <xf numFmtId="0" fontId="1" fillId="5" borderId="8" xfId="51" applyFont="1" applyFill="1" applyBorder="1" applyAlignment="1">
      <alignment horizontal="center" vertical="center"/>
    </xf>
    <xf numFmtId="176" fontId="1" fillId="5" borderId="7" xfId="51" applyNumberFormat="1" applyFont="1" applyFill="1" applyBorder="1" applyAlignment="1">
      <alignment horizontal="center" vertical="center"/>
    </xf>
    <xf numFmtId="176" fontId="1" fillId="5" borderId="8" xfId="51" applyNumberFormat="1" applyFont="1" applyFill="1" applyBorder="1" applyAlignment="1">
      <alignment horizontal="center" vertical="center"/>
    </xf>
    <xf numFmtId="0" fontId="1" fillId="6" borderId="8" xfId="51" applyFont="1" applyFill="1" applyBorder="1" applyAlignment="1">
      <alignment horizontal="center" vertical="center"/>
    </xf>
    <xf numFmtId="176" fontId="1" fillId="2" borderId="5" xfId="51" applyNumberFormat="1" applyFont="1" applyFill="1" applyBorder="1" applyAlignment="1">
      <alignment horizontal="center" vertical="center"/>
    </xf>
    <xf numFmtId="176" fontId="1" fillId="7" borderId="5" xfId="51" applyNumberFormat="1" applyFont="1" applyFill="1" applyBorder="1" applyAlignment="1">
      <alignment horizontal="center" vertical="center"/>
    </xf>
    <xf numFmtId="176" fontId="1" fillId="0" borderId="8" xfId="51" applyNumberFormat="1" applyFont="1" applyBorder="1" applyAlignment="1">
      <alignment horizontal="center" vertical="center"/>
    </xf>
    <xf numFmtId="0" fontId="1" fillId="2" borderId="5" xfId="51" applyFont="1" applyFill="1" applyBorder="1" applyAlignment="1">
      <alignment horizontal="center" vertical="center"/>
    </xf>
    <xf numFmtId="0" fontId="1" fillId="8" borderId="5" xfId="51" applyFont="1" applyFill="1" applyBorder="1" applyAlignment="1">
      <alignment horizontal="center" vertical="center"/>
    </xf>
    <xf numFmtId="176" fontId="1" fillId="8" borderId="5" xfId="51" applyNumberFormat="1" applyFont="1" applyFill="1" applyBorder="1" applyAlignment="1">
      <alignment horizontal="center" vertical="center"/>
    </xf>
    <xf numFmtId="176" fontId="1" fillId="7" borderId="7" xfId="51" applyNumberFormat="1" applyFont="1" applyFill="1" applyBorder="1" applyAlignment="1">
      <alignment horizontal="center" vertical="center"/>
    </xf>
    <xf numFmtId="176" fontId="1" fillId="0" borderId="7" xfId="51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0" fillId="2" borderId="5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right" vertical="center" wrapText="1" shrinkToFit="1"/>
    </xf>
    <xf numFmtId="7" fontId="12" fillId="2" borderId="5" xfId="0" applyNumberFormat="1" applyFont="1" applyFill="1" applyBorder="1" applyAlignment="1">
      <alignment horizontal="center" vertical="center" wrapText="1" shrinkToFit="1"/>
    </xf>
    <xf numFmtId="0" fontId="13" fillId="2" borderId="5" xfId="0" applyFont="1" applyFill="1" applyBorder="1" applyAlignment="1">
      <alignment horizontal="center" vertical="center" wrapText="1" shrinkToFit="1"/>
    </xf>
    <xf numFmtId="177" fontId="13" fillId="2" borderId="5" xfId="0" applyNumberFormat="1" applyFont="1" applyFill="1" applyBorder="1" applyAlignment="1">
      <alignment horizontal="center" vertical="center" wrapText="1" shrinkToFit="1"/>
    </xf>
    <xf numFmtId="178" fontId="13" fillId="2" borderId="5" xfId="0" applyNumberFormat="1" applyFont="1" applyFill="1" applyBorder="1" applyAlignment="1">
      <alignment horizontal="center" vertical="center" wrapText="1" shrinkToFit="1"/>
    </xf>
    <xf numFmtId="0" fontId="14" fillId="2" borderId="5" xfId="0" applyFont="1" applyFill="1" applyBorder="1" applyAlignment="1">
      <alignment horizontal="left" vertical="center" wrapText="1"/>
    </xf>
    <xf numFmtId="7" fontId="14" fillId="2" borderId="5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179" fontId="14" fillId="2" borderId="5" xfId="0" applyNumberFormat="1" applyFont="1" applyFill="1" applyBorder="1" applyAlignment="1">
      <alignment horizontal="center" vertical="center" wrapText="1"/>
    </xf>
    <xf numFmtId="58" fontId="14" fillId="2" borderId="5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7" fontId="7" fillId="2" borderId="5" xfId="0" applyNumberFormat="1" applyFont="1" applyFill="1" applyBorder="1" applyAlignment="1">
      <alignment horizontal="center" vertical="center"/>
    </xf>
    <xf numFmtId="180" fontId="0" fillId="0" borderId="0" xfId="0" applyNumberFormat="1"/>
    <xf numFmtId="181" fontId="14" fillId="2" borderId="5" xfId="0" applyNumberFormat="1" applyFont="1" applyFill="1" applyBorder="1" applyAlignment="1">
      <alignment horizontal="center" vertical="center" wrapText="1"/>
    </xf>
    <xf numFmtId="179" fontId="7" fillId="2" borderId="5" xfId="0" applyNumberFormat="1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10" fontId="19" fillId="7" borderId="5" xfId="0" applyNumberFormat="1" applyFont="1" applyFill="1" applyBorder="1" applyAlignment="1">
      <alignment horizontal="left" vertical="center"/>
    </xf>
    <xf numFmtId="7" fontId="20" fillId="7" borderId="9" xfId="0" applyNumberFormat="1" applyFont="1" applyFill="1" applyBorder="1" applyAlignment="1">
      <alignment horizontal="center" vertical="center"/>
    </xf>
    <xf numFmtId="7" fontId="21" fillId="7" borderId="5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left" vertical="center"/>
    </xf>
    <xf numFmtId="0" fontId="22" fillId="0" borderId="8" xfId="0" applyFont="1" applyBorder="1" applyAlignment="1">
      <alignment horizontal="center" vertical="center"/>
    </xf>
    <xf numFmtId="7" fontId="20" fillId="0" borderId="9" xfId="0" applyNumberFormat="1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5" fillId="9" borderId="11" xfId="55" applyFont="1" applyFill="1" applyBorder="1" applyAlignment="1">
      <alignment horizontal="center" vertical="center" wrapText="1" shrinkToFit="1"/>
    </xf>
    <xf numFmtId="0" fontId="26" fillId="9" borderId="12" xfId="55" applyFont="1" applyFill="1" applyBorder="1" applyAlignment="1">
      <alignment horizontal="center" vertical="center" wrapText="1" shrinkToFit="1"/>
    </xf>
    <xf numFmtId="0" fontId="27" fillId="9" borderId="12" xfId="55" applyFont="1" applyFill="1" applyBorder="1" applyAlignment="1">
      <alignment horizontal="center" vertical="center" wrapText="1" shrinkToFit="1"/>
    </xf>
    <xf numFmtId="0" fontId="25" fillId="9" borderId="12" xfId="55" applyFont="1" applyFill="1" applyBorder="1" applyAlignment="1">
      <alignment horizontal="center" vertical="center" wrapText="1" shrinkToFit="1"/>
    </xf>
    <xf numFmtId="177" fontId="25" fillId="9" borderId="12" xfId="55" applyNumberFormat="1" applyFont="1" applyFill="1" applyBorder="1" applyAlignment="1">
      <alignment horizontal="center" vertical="center" wrapText="1" shrinkToFit="1"/>
    </xf>
    <xf numFmtId="178" fontId="25" fillId="9" borderId="13" xfId="55" applyNumberFormat="1" applyFont="1" applyFill="1" applyBorder="1" applyAlignment="1">
      <alignment horizontal="center" vertical="center" wrapText="1" shrinkToFit="1"/>
    </xf>
    <xf numFmtId="178" fontId="26" fillId="9" borderId="5" xfId="55" applyNumberFormat="1" applyFont="1" applyFill="1" applyBorder="1" applyAlignment="1">
      <alignment horizontal="center" vertical="center" wrapText="1" shrinkToFit="1"/>
    </xf>
    <xf numFmtId="0" fontId="28" fillId="10" borderId="5" xfId="0" applyFont="1" applyFill="1" applyBorder="1" applyAlignment="1">
      <alignment horizontal="justify" vertical="center"/>
    </xf>
    <xf numFmtId="0" fontId="29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7" fontId="6" fillId="0" borderId="5" xfId="0" applyNumberFormat="1" applyFont="1" applyBorder="1" applyAlignment="1">
      <alignment horizontal="center" vertical="center"/>
    </xf>
    <xf numFmtId="7" fontId="6" fillId="0" borderId="2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/>
    </xf>
    <xf numFmtId="0" fontId="7" fillId="0" borderId="5" xfId="0" applyFont="1" applyBorder="1" applyAlignment="1">
      <alignment vertical="center"/>
    </xf>
    <xf numFmtId="0" fontId="6" fillId="0" borderId="5" xfId="49" applyFont="1" applyBorder="1" applyAlignment="1" applyProtection="1">
      <alignment horizontal="center" vertical="center" wrapText="1" shrinkToFit="1"/>
    </xf>
    <xf numFmtId="0" fontId="6" fillId="0" borderId="5" xfId="49" applyFont="1" applyBorder="1" applyAlignment="1" applyProtection="1">
      <alignment horizontal="center" vertical="center"/>
    </xf>
    <xf numFmtId="7" fontId="6" fillId="2" borderId="5" xfId="0" applyNumberFormat="1" applyFont="1" applyFill="1" applyBorder="1" applyAlignment="1">
      <alignment horizontal="center" vertical="center"/>
    </xf>
    <xf numFmtId="7" fontId="29" fillId="0" borderId="5" xfId="0" applyNumberFormat="1" applyFont="1" applyBorder="1" applyAlignment="1">
      <alignment horizontal="center" vertical="center"/>
    </xf>
    <xf numFmtId="0" fontId="29" fillId="11" borderId="5" xfId="0" applyFont="1" applyFill="1" applyBorder="1" applyAlignment="1">
      <alignment vertical="center"/>
    </xf>
    <xf numFmtId="0" fontId="29" fillId="11" borderId="5" xfId="0" applyFont="1" applyFill="1" applyBorder="1" applyAlignment="1">
      <alignment vertical="center" wrapText="1"/>
    </xf>
    <xf numFmtId="0" fontId="29" fillId="11" borderId="5" xfId="0" applyFont="1" applyFill="1" applyBorder="1" applyAlignment="1">
      <alignment horizontal="center" vertical="center"/>
    </xf>
    <xf numFmtId="7" fontId="29" fillId="11" borderId="5" xfId="0" applyNumberFormat="1" applyFont="1" applyFill="1" applyBorder="1" applyAlignment="1">
      <alignment horizontal="center" vertical="center"/>
    </xf>
    <xf numFmtId="178" fontId="29" fillId="11" borderId="5" xfId="0" applyNumberFormat="1" applyFont="1" applyFill="1" applyBorder="1" applyAlignment="1">
      <alignment horizontal="center" vertical="center"/>
    </xf>
    <xf numFmtId="0" fontId="29" fillId="11" borderId="5" xfId="0" applyFont="1" applyFill="1" applyBorder="1" applyAlignment="1">
      <alignment horizontal="left" vertical="center"/>
    </xf>
    <xf numFmtId="0" fontId="6" fillId="7" borderId="4" xfId="0" applyFont="1" applyFill="1" applyBorder="1" applyAlignment="1">
      <alignment horizontal="left" vertical="center" wrapText="1"/>
    </xf>
    <xf numFmtId="178" fontId="6" fillId="0" borderId="5" xfId="0" applyNumberFormat="1" applyFont="1" applyBorder="1" applyAlignment="1">
      <alignment horizontal="center" vertical="center"/>
    </xf>
    <xf numFmtId="0" fontId="30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vertical="center" wrapText="1"/>
    </xf>
    <xf numFmtId="179" fontId="6" fillId="0" borderId="5" xfId="0" applyNumberFormat="1" applyFont="1" applyBorder="1" applyAlignment="1">
      <alignment horizontal="center" vertical="center"/>
    </xf>
    <xf numFmtId="179" fontId="6" fillId="0" borderId="14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29" fillId="12" borderId="1" xfId="0" applyFont="1" applyFill="1" applyBorder="1" applyAlignment="1">
      <alignment horizontal="left" vertical="center"/>
    </xf>
    <xf numFmtId="0" fontId="29" fillId="12" borderId="5" xfId="0" applyFont="1" applyFill="1" applyBorder="1" applyAlignment="1">
      <alignment horizontal="left" vertical="center"/>
    </xf>
    <xf numFmtId="0" fontId="29" fillId="12" borderId="0" xfId="0" applyFont="1" applyFill="1" applyAlignment="1">
      <alignment horizontal="center" vertical="center"/>
    </xf>
    <xf numFmtId="0" fontId="29" fillId="12" borderId="0" xfId="0" applyFont="1" applyFill="1" applyAlignment="1">
      <alignment vertical="center"/>
    </xf>
    <xf numFmtId="7" fontId="29" fillId="12" borderId="0" xfId="0" applyNumberFormat="1" applyFont="1" applyFill="1" applyAlignment="1">
      <alignment horizontal="center" vertical="center"/>
    </xf>
    <xf numFmtId="0" fontId="29" fillId="12" borderId="8" xfId="0" applyFont="1" applyFill="1" applyBorder="1" applyAlignment="1">
      <alignment horizontal="left" vertical="center"/>
    </xf>
    <xf numFmtId="0" fontId="29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178" fontId="7" fillId="0" borderId="5" xfId="0" applyNumberFormat="1" applyFont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29" fillId="0" borderId="5" xfId="0" applyFont="1" applyBorder="1" applyAlignment="1">
      <alignment vertical="center" wrapText="1"/>
    </xf>
    <xf numFmtId="7" fontId="29" fillId="0" borderId="2" xfId="0" applyNumberFormat="1" applyFont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3 2" xfId="50"/>
    <cellStyle name="常规 3" xfId="51"/>
    <cellStyle name="常规 3 4" xfId="52"/>
    <cellStyle name="常规 4" xfId="53"/>
    <cellStyle name="常规 5" xfId="54"/>
    <cellStyle name="常规_上汽4月别克" xfId="55"/>
  </cellStyles>
  <dxfs count="75">
    <dxf>
      <fill>
        <patternFill patternType="solid">
          <bgColor theme="4" tint="0.89996032593768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4" tint="0.899960325937681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799951170384838"/>
        </patternFill>
      </fill>
      <border>
        <left/>
        <right/>
        <top/>
        <bottom/>
        <vertical/>
        <horizontal/>
      </border>
    </dxf>
    <dxf>
      <font>
        <b val="1"/>
        <i val="0"/>
        <u val="none"/>
        <sz val="11"/>
        <color rgb="FF08090C"/>
      </font>
      <fill>
        <patternFill patternType="solid">
          <bgColor theme="4" tint="0.799951170384838"/>
        </patternFill>
      </fill>
      <border>
        <left/>
        <right/>
        <top/>
        <bottom/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/>
        <right/>
        <top/>
        <bottom/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ill>
        <patternFill patternType="solid">
          <bgColor theme="4" tint="0.899960325937681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ill>
        <patternFill patternType="solid">
          <bgColor theme="4" tint="0.899960325937681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799951170384838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08090C"/>
      </font>
      <fill>
        <patternFill patternType="solid">
          <bgColor theme="4" tint="0.799951170384838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/>
        <right/>
        <top/>
        <bottom/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ill>
        <patternFill patternType="solid">
          <bgColor rgb="FFFFFFFF"/>
        </patternFill>
      </fill>
    </dxf>
    <dxf>
      <fill>
        <patternFill patternType="solid">
          <bgColor rgb="FFFFFFFF"/>
        </patternFill>
      </fill>
    </dxf>
    <dxf>
      <fill>
        <patternFill patternType="solid">
          <bgColor rgb="FFF2F2F2"/>
        </patternFill>
      </fill>
    </dxf>
    <dxf>
      <fill>
        <patternFill patternType="solid">
          <bgColor rgb="FFF2F2F2"/>
        </patternFill>
      </fill>
    </dxf>
    <dxf>
      <font>
        <b val="1"/>
        <u val="none"/>
        <color theme="4"/>
      </font>
      <fill>
        <patternFill patternType="solid">
          <bgColor theme="0" tint="-0.0999786370433668"/>
        </patternFill>
      </fill>
    </dxf>
    <dxf>
      <font>
        <b val="1"/>
        <u val="none"/>
        <color theme="4"/>
      </font>
      <fill>
        <patternFill patternType="solid">
          <bgColor theme="0" tint="-0.0999786370433668"/>
        </patternFill>
      </fill>
    </dxf>
    <dxf>
      <font>
        <b val="1"/>
        <u val="none"/>
        <color theme="4"/>
      </font>
      <fill>
        <patternFill patternType="solid">
          <bgColor rgb="FFFFFFFF"/>
        </patternFill>
      </fill>
      <border>
        <left/>
        <right/>
        <top style="thick">
          <color theme="4"/>
        </top>
        <bottom/>
        <vertical/>
        <horizontal/>
      </border>
    </dxf>
    <dxf>
      <font>
        <b val="1"/>
        <u val="none"/>
        <color theme="4"/>
      </font>
      <fill>
        <patternFill patternType="solid">
          <bgColor rgb="FFFFFFFF"/>
        </patternFill>
      </fill>
      <border>
        <left/>
        <right/>
        <top style="thick">
          <color theme="4"/>
        </top>
        <bottom style="thin">
          <color theme="4"/>
        </bottom>
        <vertical/>
        <horizontal/>
      </border>
    </dxf>
    <dxf>
      <font>
        <b val="0"/>
        <u val="none"/>
        <color rgb="FF08090C"/>
      </font>
      <fill>
        <patternFill patternType="solid">
          <bgColor rgb="FFFFFFFF"/>
        </patternFill>
      </fill>
      <border>
        <left/>
        <right/>
        <top style="thick">
          <color theme="4"/>
        </top>
        <bottom style="thick">
          <color theme="4"/>
        </bottom>
        <vertical/>
        <horizontal/>
      </border>
    </dxf>
    <dxf>
      <fill>
        <patternFill patternType="solid">
          <bgColor theme="4" tint="0.799951170384838"/>
        </patternFill>
      </fill>
    </dxf>
    <dxf>
      <fill>
        <patternFill patternType="solid">
          <bgColor theme="4" tint="0.799951170384838"/>
        </patternFill>
      </fill>
    </dxf>
    <dxf>
      <font>
        <b val="1"/>
        <u val="none"/>
        <color rgb="FF08090C"/>
      </font>
      <fill>
        <patternFill patternType="solid">
          <bgColor theme="4" tint="0.599993896298105"/>
        </patternFill>
      </fill>
    </dxf>
    <dxf>
      <font>
        <b val="1"/>
        <u val="none"/>
        <color theme="4"/>
      </font>
      <fill>
        <patternFill patternType="solid">
          <bgColor theme="4" tint="0.599993896298105"/>
        </patternFill>
      </fill>
    </dxf>
    <dxf>
      <font>
        <b val="1"/>
        <u val="none"/>
        <color theme="4"/>
      </font>
      <fill>
        <patternFill patternType="solid">
          <bgColor rgb="FFFFFFFF"/>
        </patternFill>
      </fill>
      <border>
        <left/>
        <right/>
        <top style="thin">
          <color theme="4"/>
        </top>
        <bottom style="thick">
          <color theme="4"/>
        </bottom>
        <vertical/>
        <horizontal/>
      </border>
    </dxf>
    <dxf>
      <font>
        <b val="1"/>
        <u val="none"/>
        <color theme="4"/>
      </font>
      <fill>
        <patternFill patternType="solid">
          <bgColor rgb="FFFFFFFF"/>
        </patternFill>
      </fill>
      <border>
        <left/>
        <right/>
        <top style="thick">
          <color theme="4"/>
        </top>
        <bottom style="thin">
          <color theme="4"/>
        </bottom>
        <vertical/>
        <horizontal/>
      </border>
    </dxf>
    <dxf>
      <font>
        <b val="0"/>
        <u val="none"/>
        <color rgb="FF08090C"/>
      </font>
      <fill>
        <patternFill patternType="solid">
          <bgColor theme="4" tint="0.899960325937681"/>
        </patternFill>
      </fill>
      <border>
        <left/>
        <right/>
        <top style="thick">
          <color theme="4"/>
        </top>
        <bottom style="thick">
          <color theme="4"/>
        </bottom>
        <vertical/>
        <horizontal/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 tint="0.599993896298105"/>
        </left>
        <right style="thin">
          <color theme="4" tint="0.599993896298105"/>
        </right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ill>
        <patternFill patternType="solid">
          <bgColor theme="4" tint="0.899960325937681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599993896298105"/>
        </vertical>
        <horizontal style="thin">
          <color theme="4" tint="0.599993896298105"/>
        </horizontal>
      </border>
    </dxf>
    <dxf>
      <fill>
        <patternFill patternType="solid">
          <bgColor theme="4" tint="0.899960325937681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799951170384838"/>
        </patternFill>
      </fill>
      <border>
        <left style="thin">
          <color theme="4" tint="0.599993896298105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4" tint="0.799951170384838"/>
        </patternFill>
      </fill>
      <border>
        <left style="thin">
          <color theme="4"/>
        </left>
        <right style="thin">
          <color theme="4" tint="0.599993896298105"/>
        </right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599993896298105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599993896298105"/>
        </vertical>
        <horizontal style="thin">
          <color theme="4" tint="0.599993896298105"/>
        </horizontal>
      </border>
    </dxf>
    <dxf>
      <fill>
        <patternFill patternType="solid">
          <bgColor rgb="FFF2F2F2"/>
        </patternFill>
      </fill>
    </dxf>
    <dxf>
      <fill>
        <patternFill patternType="solid">
          <bgColor rgb="FFF2F2F2"/>
        </patternFill>
      </fill>
    </dxf>
    <dxf>
      <font>
        <b val="0"/>
        <i val="0"/>
        <u val="none"/>
        <sz val="10"/>
        <color rgb="FF000000"/>
      </font>
      <fill>
        <patternFill patternType="solid">
          <bgColor rgb="FFE0E0E0"/>
        </patternFill>
      </fill>
      <border>
        <left/>
        <right/>
        <top/>
        <bottom style="medium">
          <color theme="4"/>
        </bottom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E0E0E0"/>
        </patternFill>
      </fill>
    </dxf>
    <dxf>
      <font>
        <b val="1"/>
        <u val="none"/>
        <color rgb="FFFFFFFF"/>
      </font>
      <fill>
        <gradientFill>
          <stop position="0">
            <color theme="4"/>
          </stop>
          <stop position="1">
            <color rgb="FFFFC0CB"/>
          </stop>
        </gradientFill>
      </fill>
      <border>
        <left/>
        <right/>
        <top/>
        <bottom/>
        <vertical/>
        <horizontal/>
      </border>
    </dxf>
    <dxf>
      <font>
        <b val="1"/>
        <u val="none"/>
        <color rgb="FFFFFFFF"/>
      </font>
      <fill>
        <gradientFill>
          <stop position="0">
            <color theme="4"/>
          </stop>
          <stop position="1">
            <color rgb="FFFFC0CB"/>
          </stop>
        </gradientFill>
      </fill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/>
        <right/>
        <top/>
        <bottom style="medium">
          <color theme="4"/>
        </bottom>
        <vertical/>
        <horizontal/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0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 tint="0.599993896298105"/>
        </right>
        <top style="thin">
          <color theme="4"/>
        </top>
        <bottom style="thin">
          <color theme="4" tint="0.599993896298105"/>
        </bottom>
        <vertical/>
        <horizontal/>
      </border>
    </dxf>
    <dxf>
      <border>
        <left style="thin">
          <color theme="4" tint="0.599993896298105"/>
        </left>
        <right style="thin">
          <color theme="4" tint="0.599993896298105"/>
        </right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ill>
        <patternFill patternType="solid">
          <bgColor theme="4" tint="0.899960325937681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599993896298105"/>
        </vertical>
        <horizontal style="thin">
          <color theme="4" tint="0.599993896298105"/>
        </horizontal>
      </border>
    </dxf>
    <dxf>
      <fill>
        <patternFill patternType="solid">
          <bgColor theme="4" tint="0.899960325937681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799951170384838"/>
        </patternFill>
      </fill>
      <border>
        <left style="thin">
          <color theme="4" tint="0.599993896298105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599993896298105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599993896298105"/>
        </vertical>
        <horizontal style="thin">
          <color theme="4" tint="0.599993896298105"/>
        </horizontal>
      </border>
    </dxf>
    <dxf>
      <fill>
        <patternFill patternType="solid">
          <bgColor rgb="FFF2F2F2"/>
        </patternFill>
      </fill>
      <border>
        <left/>
        <right/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ill>
        <patternFill patternType="solid">
          <bgColor rgb="FFF2F2F2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799951170384838"/>
        </patternFill>
      </fill>
      <border>
        <left/>
        <right/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4" tint="0.799951170384838"/>
        </patternFill>
      </fill>
      <border>
        <left/>
        <right/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theme="4" tint="0.799951170384838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theme="4" tint="0.799951170384838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/>
        <right/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 tint="0.599993896298105"/>
        </left>
        <right style="thin">
          <color theme="4" tint="0.599993896298105"/>
        </right>
        <top style="thin">
          <color theme="4"/>
        </top>
        <bottom style="thin">
          <color theme="4"/>
        </bottom>
        <vertical/>
        <horizontal style="thin">
          <color theme="4" tint="0.599993896298105"/>
        </horizontal>
      </border>
    </dxf>
    <dxf>
      <fill>
        <patternFill patternType="solid">
          <bgColor theme="4" tint="0.899960325937681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599993896298105"/>
        </vertical>
        <horizontal style="thin">
          <color theme="4" tint="0.599993896298105"/>
        </horizontal>
      </border>
    </dxf>
    <dxf>
      <font>
        <b val="0"/>
        <i val="0"/>
        <u val="none"/>
        <sz val="11"/>
        <color rgb="FF08090C"/>
      </font>
      <fill>
        <patternFill patternType="solid">
          <bgColor theme="4" tint="0.899960325937681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rgb="FFFFFFFF"/>
        </patternFill>
      </fill>
      <border>
        <left style="thin">
          <color theme="4" tint="0.659962767418439"/>
        </left>
        <right style="thin">
          <color theme="4"/>
        </right>
        <top style="thin">
          <color theme="4" tint="0.659962767418439"/>
        </top>
        <bottom style="thin">
          <color theme="4"/>
        </bottom>
        <vertical/>
        <horizontal style="thin">
          <color theme="4" tint="0.659962767418439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 tint="0.659962767418439"/>
        </right>
        <top style="thin">
          <color theme="4" tint="0.659962767418439"/>
        </top>
        <bottom style="thin">
          <color theme="4"/>
        </bottom>
        <vertical/>
        <horizontal style="thin">
          <color theme="4" tint="0.659962767418439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08090C"/>
      </font>
      <fill>
        <patternFill patternType="solid">
          <bgColor theme="4" tint="0.799951170384838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 tint="0.659962767418439"/>
        </bottom>
        <vertical style="thin">
          <color rgb="FFFFFFFF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59962767418439"/>
        </vertical>
        <horizontal style="thin">
          <color theme="4" tint="0.659962767418439"/>
        </horizontal>
      </border>
    </dxf>
  </dxfs>
  <tableStyles count="9" defaultTableStyle="TableStyleMedium2" defaultPivotStyle="PivotStyleLight16">
    <tableStyle name="中色系标题行镶边行表格样式_6e22f3" count="7" xr9:uid="{9B23F373-4F37-4C81-ABBB-626436BC50B8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secondRowStripe" dxfId="1"/>
      <tableStyleElement type="firstColumnStripe" dxfId="0"/>
    </tableStyle>
    <tableStyle name="中色系标题行镶边列表格样式_e714ff" count="7" xr9:uid="{07F8EBF1-2AC2-43F8-9B5E-00BDED1ECD76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secondRowStripe" dxfId="8"/>
      <tableStyleElement type="firstColumnStripe" dxfId="7"/>
    </tableStyle>
    <tableStyle name="三线式标题行镶边行表格样式_5ef0b6" count="9" xr9:uid="{E4F72620-FBAF-4BCB-A631-BD87B75E86BB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secondRowStripe" dxfId="17"/>
      <tableStyleElement type="firstColumnStripe" dxfId="16"/>
      <tableStyleElement type="firstHeaderCell" dxfId="15"/>
      <tableStyleElement type="lastHeaderCell" dxfId="14"/>
    </tableStyle>
    <tableStyle name="三线式标题行表格样式_a64ba4" count="7" xr9:uid="{8C1B593D-99C8-484C-BD70-9691DF493B3B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secondRowStripe" dxfId="24"/>
      <tableStyleElement type="firstColumnStripe" dxfId="23"/>
    </tableStyle>
    <tableStyle name="中色系标题行表格样式_1201b3" count="10" xr9:uid="{BC5754EF-4351-4DE2-916B-A3CB95C2FB5B}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secondRowStripe" dxfId="34"/>
      <tableStyleElement type="firstColumnStripe" dxfId="33"/>
      <tableStyleElement type="secondColumnStripe" dxfId="32"/>
      <tableStyleElement type="firstTotalCell" dxfId="31"/>
      <tableStyleElement type="lastTotalCell" dxfId="30"/>
    </tableStyle>
    <tableStyle name="渐变色标题行镶边行表格样式_85b582" count="7" xr9:uid="{F4C3CF37-BBBE-4822-B001-E9682B2F3CBC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secondRowStripe" dxfId="41"/>
      <tableStyleElement type="firstColumnStripe" dxfId="40"/>
    </tableStyle>
    <tableStyle name="中色系标题行标题列镶边行表格样式_29c806" count="11" xr9:uid="{7E377B72-5771-46BC-A9AF-277A6CAB3617}">
      <tableStyleElement type="wholeTable" dxfId="57"/>
      <tableStyleElement type="headerRow" dxfId="56"/>
      <tableStyleElement type="totalRow" dxfId="55"/>
      <tableStyleElement type="firstColumn" dxfId="54"/>
      <tableStyleElement type="lastColumn" dxfId="53"/>
      <tableStyleElement type="secondRowStripe" dxfId="52"/>
      <tableStyleElement type="firstColumnStripe" dxfId="51"/>
      <tableStyleElement type="secondColumnStripe" dxfId="50"/>
      <tableStyleElement type="firstHeaderCell" dxfId="49"/>
      <tableStyleElement type="firstTotalCell" dxfId="48"/>
      <tableStyleElement type="lastTotalCell" dxfId="47"/>
    </tableStyle>
    <tableStyle name="浅色系标题行镶边行表格样式_ff6173" count="7" xr9:uid="{20B9C6E9-8C2E-45C2-9C33-8BE76CA56291}">
      <tableStyleElement type="wholeTable" dxfId="64"/>
      <tableStyleElement type="headerRow" dxfId="63"/>
      <tableStyleElement type="totalRow" dxfId="62"/>
      <tableStyleElement type="firstColumn" dxfId="61"/>
      <tableStyleElement type="lastColumn" dxfId="60"/>
      <tableStyleElement type="secondRowStripe" dxfId="59"/>
      <tableStyleElement type="firstColumnStripe" dxfId="58"/>
    </tableStyle>
    <tableStyle name="浅色系标题行表格样式_b4126a" count="10" xr9:uid="{B9BE70BB-289D-4729-8E53-79FF38812B2D}">
      <tableStyleElement type="wholeTable" dxfId="74"/>
      <tableStyleElement type="headerRow" dxfId="73"/>
      <tableStyleElement type="totalRow" dxfId="72"/>
      <tableStyleElement type="firstColumn" dxfId="71"/>
      <tableStyleElement type="lastColumn" dxfId="70"/>
      <tableStyleElement type="secondRowStripe" dxfId="69"/>
      <tableStyleElement type="firstColumnStripe" dxfId="68"/>
      <tableStyleElement type="secondColumnStripe" dxfId="67"/>
      <tableStyleElement type="firstTotalCell" dxfId="66"/>
      <tableStyleElement type="lastTotalCell" dxfId="65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5"/>
  <sheetViews>
    <sheetView zoomScale="70" zoomScaleNormal="70" topLeftCell="A43" workbookViewId="0">
      <selection activeCell="D17" sqref="D17"/>
    </sheetView>
  </sheetViews>
  <sheetFormatPr defaultColWidth="9" defaultRowHeight="17.25"/>
  <cols>
    <col min="1" max="1" width="20.375" style="39" customWidth="1"/>
    <col min="2" max="2" width="63.125" style="39" customWidth="1"/>
    <col min="3" max="3" width="8.625" style="40" customWidth="1"/>
    <col min="4" max="4" width="7.375" style="39" customWidth="1"/>
    <col min="5" max="5" width="4.75" style="39" customWidth="1"/>
    <col min="6" max="6" width="11.375" style="39" customWidth="1"/>
    <col min="7" max="7" width="16.125" style="39" customWidth="1"/>
    <col min="8" max="8" width="31.25" style="39" customWidth="1"/>
    <col min="9" max="16384" width="9" style="39"/>
  </cols>
  <sheetData>
    <row r="1" ht="67.15" customHeight="1" spans="1:8">
      <c r="A1" s="69" t="s">
        <v>0</v>
      </c>
      <c r="B1" s="70"/>
      <c r="C1" s="70"/>
      <c r="D1" s="70"/>
      <c r="E1" s="70"/>
      <c r="F1" s="70"/>
      <c r="G1" s="70"/>
      <c r="H1" s="70"/>
    </row>
    <row r="2" s="67" customFormat="1" ht="30" customHeight="1" spans="1:8">
      <c r="A2" s="71" t="s">
        <v>1</v>
      </c>
      <c r="B2" s="71"/>
      <c r="C2" s="71"/>
      <c r="D2" s="71"/>
      <c r="E2" s="71"/>
      <c r="F2" s="71"/>
      <c r="G2" s="72">
        <f>SUM(G3:G8)</f>
        <v>99990.33</v>
      </c>
      <c r="H2" s="73"/>
    </row>
    <row r="3" s="34" customFormat="1" ht="30" customHeight="1" spans="1:8">
      <c r="A3" s="74" t="s">
        <v>2</v>
      </c>
      <c r="B3" s="75" t="s">
        <v>3</v>
      </c>
      <c r="C3" s="76"/>
      <c r="D3" s="76"/>
      <c r="E3" s="76"/>
      <c r="F3" s="76"/>
      <c r="G3" s="77">
        <f>G22</f>
        <v>13835</v>
      </c>
      <c r="H3" s="78"/>
    </row>
    <row r="4" s="34" customFormat="1" ht="30" customHeight="1" spans="1:8">
      <c r="A4" s="74" t="s">
        <v>4</v>
      </c>
      <c r="B4" s="75" t="s">
        <v>5</v>
      </c>
      <c r="C4" s="76"/>
      <c r="D4" s="76"/>
      <c r="E4" s="76"/>
      <c r="F4" s="76"/>
      <c r="G4" s="77">
        <f>G42</f>
        <v>41440</v>
      </c>
      <c r="H4" s="78"/>
    </row>
    <row r="5" s="34" customFormat="1" ht="30" customHeight="1" spans="1:8">
      <c r="A5" s="74" t="s">
        <v>6</v>
      </c>
      <c r="B5" s="75" t="s">
        <v>7</v>
      </c>
      <c r="C5" s="76"/>
      <c r="D5" s="76"/>
      <c r="E5" s="76"/>
      <c r="F5" s="76"/>
      <c r="G5" s="77">
        <f>G47</f>
        <v>9440</v>
      </c>
      <c r="H5" s="78"/>
    </row>
    <row r="6" s="34" customFormat="1" ht="30" customHeight="1" spans="1:8">
      <c r="A6" s="74" t="s">
        <v>8</v>
      </c>
      <c r="B6" s="75" t="s">
        <v>9</v>
      </c>
      <c r="C6" s="76"/>
      <c r="D6" s="76"/>
      <c r="E6" s="76"/>
      <c r="F6" s="76"/>
      <c r="G6" s="77">
        <f>G55</f>
        <v>21040</v>
      </c>
      <c r="H6" s="78"/>
    </row>
    <row r="7" s="34" customFormat="1" ht="30" customHeight="1" spans="1:8">
      <c r="A7" s="74" t="s">
        <v>10</v>
      </c>
      <c r="B7" s="75" t="s">
        <v>11</v>
      </c>
      <c r="C7" s="76"/>
      <c r="D7" s="76"/>
      <c r="E7" s="76"/>
      <c r="F7" s="76"/>
      <c r="G7" s="77">
        <f>(G3+G4+G5+G6)*0.1</f>
        <v>8575.5</v>
      </c>
      <c r="H7" s="78"/>
    </row>
    <row r="8" s="34" customFormat="1" ht="30" customHeight="1" spans="1:8">
      <c r="A8" s="74" t="s">
        <v>12</v>
      </c>
      <c r="B8" s="75" t="s">
        <v>13</v>
      </c>
      <c r="C8" s="76"/>
      <c r="D8" s="76"/>
      <c r="E8" s="76"/>
      <c r="F8" s="76"/>
      <c r="G8" s="77">
        <f>(G3+G4+G5+G6+G7)*0.06</f>
        <v>5659.83</v>
      </c>
      <c r="H8" s="78"/>
    </row>
    <row r="9" s="35" customFormat="1" ht="67.15" customHeight="1" spans="1:8">
      <c r="A9" s="79" t="s">
        <v>14</v>
      </c>
      <c r="B9" s="80" t="s">
        <v>15</v>
      </c>
      <c r="C9" s="81" t="s">
        <v>16</v>
      </c>
      <c r="D9" s="81" t="s">
        <v>17</v>
      </c>
      <c r="E9" s="82" t="s">
        <v>18</v>
      </c>
      <c r="F9" s="83" t="s">
        <v>19</v>
      </c>
      <c r="G9" s="84" t="s">
        <v>20</v>
      </c>
      <c r="H9" s="85" t="s">
        <v>21</v>
      </c>
    </row>
    <row r="10" s="36" customFormat="1" ht="34.9" customHeight="1" spans="1:8">
      <c r="A10" s="86" t="s">
        <v>22</v>
      </c>
      <c r="B10" s="86"/>
      <c r="C10" s="86"/>
      <c r="D10" s="86"/>
      <c r="E10" s="86"/>
      <c r="F10" s="86"/>
      <c r="G10" s="86"/>
      <c r="H10" s="86"/>
    </row>
    <row r="11" s="37" customFormat="1" ht="34.9" customHeight="1" spans="1:8">
      <c r="A11" s="87" t="s">
        <v>23</v>
      </c>
      <c r="B11" s="88" t="s">
        <v>24</v>
      </c>
      <c r="C11" s="89" t="s">
        <v>25</v>
      </c>
      <c r="D11" s="89">
        <v>230</v>
      </c>
      <c r="E11" s="89">
        <v>1</v>
      </c>
      <c r="F11" s="90">
        <v>8</v>
      </c>
      <c r="G11" s="91">
        <f>F11*E11*D11</f>
        <v>1840</v>
      </c>
      <c r="H11" s="92" t="s">
        <v>26</v>
      </c>
    </row>
    <row r="12" s="37" customFormat="1" ht="34.9" customHeight="1" spans="1:8">
      <c r="A12" s="87"/>
      <c r="B12" s="93" t="s">
        <v>27</v>
      </c>
      <c r="C12" s="89" t="s">
        <v>28</v>
      </c>
      <c r="D12" s="89">
        <v>200</v>
      </c>
      <c r="E12" s="89">
        <v>1</v>
      </c>
      <c r="F12" s="90">
        <v>11</v>
      </c>
      <c r="G12" s="90">
        <f>D12*E12*F12</f>
        <v>2200</v>
      </c>
      <c r="H12" s="92"/>
    </row>
    <row r="13" s="37" customFormat="1" ht="34.9" customHeight="1" spans="1:8">
      <c r="A13" s="87"/>
      <c r="B13" s="93" t="s">
        <v>29</v>
      </c>
      <c r="C13" s="89" t="s">
        <v>25</v>
      </c>
      <c r="D13" s="89">
        <v>200</v>
      </c>
      <c r="E13" s="89">
        <v>1</v>
      </c>
      <c r="F13" s="90">
        <v>1.5</v>
      </c>
      <c r="G13" s="90">
        <f>D13*E13*F13</f>
        <v>300</v>
      </c>
      <c r="H13" s="92"/>
    </row>
    <row r="14" s="37" customFormat="1" ht="34.9" customHeight="1" spans="1:8">
      <c r="A14" s="87"/>
      <c r="B14" s="93" t="s">
        <v>30</v>
      </c>
      <c r="C14" s="89" t="s">
        <v>31</v>
      </c>
      <c r="D14" s="89">
        <v>200</v>
      </c>
      <c r="E14" s="89">
        <v>1</v>
      </c>
      <c r="F14" s="90">
        <v>24</v>
      </c>
      <c r="G14" s="90">
        <f t="shared" ref="G14:G20" si="0">D14*E14*F14</f>
        <v>4800</v>
      </c>
      <c r="H14" s="92"/>
    </row>
    <row r="15" s="38" customFormat="1" ht="34.9" customHeight="1" spans="1:8">
      <c r="A15" s="87"/>
      <c r="B15" s="88" t="s">
        <v>32</v>
      </c>
      <c r="C15" s="89" t="s">
        <v>25</v>
      </c>
      <c r="D15" s="89">
        <v>220</v>
      </c>
      <c r="E15" s="89">
        <v>1</v>
      </c>
      <c r="F15" s="90">
        <v>1.5</v>
      </c>
      <c r="G15" s="90">
        <f t="shared" si="0"/>
        <v>330</v>
      </c>
      <c r="H15" s="94"/>
    </row>
    <row r="16" s="38" customFormat="1" ht="34.9" customHeight="1" spans="1:8">
      <c r="A16" s="87" t="s">
        <v>33</v>
      </c>
      <c r="B16" s="93" t="s">
        <v>34</v>
      </c>
      <c r="C16" s="89" t="s">
        <v>35</v>
      </c>
      <c r="D16" s="89">
        <v>80</v>
      </c>
      <c r="E16" s="89">
        <v>1</v>
      </c>
      <c r="F16" s="90">
        <v>7</v>
      </c>
      <c r="G16" s="90">
        <f t="shared" si="0"/>
        <v>560</v>
      </c>
      <c r="H16" s="94"/>
    </row>
    <row r="17" s="38" customFormat="1" ht="34.9" customHeight="1" spans="1:8 16380:16382">
      <c r="A17" s="87"/>
      <c r="B17" s="93" t="s">
        <v>36</v>
      </c>
      <c r="C17" s="89" t="s">
        <v>35</v>
      </c>
      <c r="D17" s="89">
        <v>100</v>
      </c>
      <c r="E17" s="89">
        <v>1</v>
      </c>
      <c r="F17" s="90">
        <v>4</v>
      </c>
      <c r="G17" s="90">
        <f t="shared" si="0"/>
        <v>400</v>
      </c>
      <c r="H17" s="94" t="s">
        <v>37</v>
      </c>
    </row>
    <row r="18" s="38" customFormat="1" ht="34.9" customHeight="1" spans="1:8 16380:16382">
      <c r="A18" s="87"/>
      <c r="B18" s="93" t="s">
        <v>38</v>
      </c>
      <c r="C18" s="89" t="s">
        <v>28</v>
      </c>
      <c r="D18" s="89">
        <v>1</v>
      </c>
      <c r="E18" s="89">
        <v>1</v>
      </c>
      <c r="F18" s="90">
        <v>85</v>
      </c>
      <c r="G18" s="90">
        <f t="shared" si="0"/>
        <v>85</v>
      </c>
      <c r="H18" s="94"/>
    </row>
    <row r="19" s="38" customFormat="1" ht="34.9" customHeight="1" spans="1:8 16380:16382">
      <c r="A19" s="87"/>
      <c r="B19" s="95" t="s">
        <v>39</v>
      </c>
      <c r="C19" s="89" t="s">
        <v>25</v>
      </c>
      <c r="D19" s="89">
        <v>12</v>
      </c>
      <c r="E19" s="89">
        <v>1</v>
      </c>
      <c r="F19" s="90">
        <v>200</v>
      </c>
      <c r="G19" s="90">
        <f t="shared" si="0"/>
        <v>2400</v>
      </c>
      <c r="H19" s="96"/>
    </row>
    <row r="20" s="38" customFormat="1" ht="34.9" customHeight="1" spans="1:8 16380:16382">
      <c r="A20" s="87"/>
      <c r="B20" s="95" t="s">
        <v>40</v>
      </c>
      <c r="C20" s="89" t="s">
        <v>25</v>
      </c>
      <c r="D20" s="89">
        <v>2</v>
      </c>
      <c r="E20" s="89">
        <v>1</v>
      </c>
      <c r="F20" s="90">
        <v>200</v>
      </c>
      <c r="G20" s="90">
        <f t="shared" si="0"/>
        <v>400</v>
      </c>
      <c r="H20" s="96"/>
    </row>
    <row r="21" s="38" customFormat="1" ht="34.9" customHeight="1" spans="1:8 16380:16382">
      <c r="A21" s="87"/>
      <c r="B21" s="97" t="s">
        <v>41</v>
      </c>
      <c r="C21" s="98" t="s">
        <v>42</v>
      </c>
      <c r="D21" s="99">
        <v>1</v>
      </c>
      <c r="E21" s="89">
        <v>2</v>
      </c>
      <c r="F21" s="100">
        <v>260</v>
      </c>
      <c r="G21" s="90">
        <f>F21*D21*E21</f>
        <v>520</v>
      </c>
      <c r="H21" s="96"/>
    </row>
    <row r="22" s="38" customFormat="1" ht="34.9" customHeight="1" spans="1:8 16380:16382">
      <c r="A22" s="87"/>
      <c r="B22" s="88" t="s">
        <v>43</v>
      </c>
      <c r="C22" s="89"/>
      <c r="D22" s="89"/>
      <c r="E22" s="89"/>
      <c r="F22" s="90"/>
      <c r="G22" s="101">
        <f>SUM(G11:G21)</f>
        <v>13835</v>
      </c>
      <c r="H22" s="96"/>
    </row>
    <row r="23" s="36" customFormat="1" ht="34.9" customHeight="1" spans="1:8 16380:16382">
      <c r="A23" s="86" t="s">
        <v>44</v>
      </c>
      <c r="B23" s="86"/>
      <c r="C23" s="86"/>
      <c r="D23" s="86"/>
      <c r="E23" s="86"/>
      <c r="F23" s="86"/>
      <c r="G23" s="86"/>
      <c r="H23" s="86"/>
    </row>
    <row r="24" s="67" customFormat="1" ht="34.9" customHeight="1" spans="1:8 16380:16382">
      <c r="A24" s="102" t="s">
        <v>45</v>
      </c>
      <c r="B24" s="103"/>
      <c r="C24" s="104"/>
      <c r="D24" s="104"/>
      <c r="E24" s="104"/>
      <c r="F24" s="105"/>
      <c r="G24" s="106"/>
      <c r="H24" s="107"/>
      <c r="XEZ24"/>
      <c r="XFA24"/>
      <c r="XFB24"/>
    </row>
    <row r="25" s="38" customFormat="1" ht="34.9" customHeight="1" spans="1:8 16380:16382">
      <c r="A25" s="87" t="s">
        <v>46</v>
      </c>
      <c r="B25" s="108" t="s">
        <v>47</v>
      </c>
      <c r="C25" s="89" t="s">
        <v>48</v>
      </c>
      <c r="D25" s="89">
        <f>10*3.5</f>
        <v>35</v>
      </c>
      <c r="E25" s="89">
        <v>1</v>
      </c>
      <c r="F25" s="90">
        <v>300</v>
      </c>
      <c r="G25" s="109">
        <f>D25*E25*F25</f>
        <v>10500</v>
      </c>
      <c r="H25" s="110"/>
    </row>
    <row r="26" s="38" customFormat="1" ht="34.9" customHeight="1" spans="1:8 16380:16382">
      <c r="A26" s="87"/>
      <c r="B26" s="111" t="s">
        <v>49</v>
      </c>
      <c r="C26" s="89" t="s">
        <v>25</v>
      </c>
      <c r="D26" s="89">
        <v>1</v>
      </c>
      <c r="E26" s="89">
        <v>2</v>
      </c>
      <c r="F26" s="90">
        <v>3000</v>
      </c>
      <c r="G26" s="109">
        <f t="shared" ref="G26:G36" si="1">D26*E26*F26</f>
        <v>6000</v>
      </c>
      <c r="H26" s="94"/>
    </row>
    <row r="27" s="38" customFormat="1" ht="34.9" customHeight="1" spans="1:8 16380:16382">
      <c r="A27" s="87"/>
      <c r="B27" s="111" t="s">
        <v>50</v>
      </c>
      <c r="C27" s="89" t="s">
        <v>25</v>
      </c>
      <c r="D27" s="89">
        <v>1</v>
      </c>
      <c r="E27" s="89">
        <v>2</v>
      </c>
      <c r="F27" s="90">
        <v>2500</v>
      </c>
      <c r="G27" s="109">
        <f t="shared" si="1"/>
        <v>5000</v>
      </c>
      <c r="H27" s="94"/>
    </row>
    <row r="28" s="38" customFormat="1" ht="34.9" customHeight="1" spans="1:8 16380:16382">
      <c r="A28" s="87"/>
      <c r="B28" s="111" t="s">
        <v>51</v>
      </c>
      <c r="C28" s="89" t="s">
        <v>25</v>
      </c>
      <c r="D28" s="89">
        <v>1</v>
      </c>
      <c r="E28" s="89">
        <v>1</v>
      </c>
      <c r="F28" s="90">
        <v>400</v>
      </c>
      <c r="G28" s="109">
        <f t="shared" si="1"/>
        <v>400</v>
      </c>
      <c r="H28" s="94"/>
    </row>
    <row r="29" s="38" customFormat="1" ht="34.9" customHeight="1" spans="1:8 16380:16382">
      <c r="A29" s="87"/>
      <c r="B29" s="93" t="s">
        <v>52</v>
      </c>
      <c r="C29" s="89" t="s">
        <v>42</v>
      </c>
      <c r="D29" s="89">
        <v>1</v>
      </c>
      <c r="E29" s="89">
        <v>2</v>
      </c>
      <c r="F29" s="112">
        <v>700</v>
      </c>
      <c r="G29" s="109">
        <f t="shared" si="1"/>
        <v>1400</v>
      </c>
      <c r="H29" s="94"/>
    </row>
    <row r="30" s="38" customFormat="1" ht="34.9" customHeight="1" spans="1:8 16380:16382">
      <c r="A30" s="87"/>
      <c r="B30" s="88" t="s">
        <v>53</v>
      </c>
      <c r="C30" s="89" t="s">
        <v>42</v>
      </c>
      <c r="D30" s="89">
        <v>5</v>
      </c>
      <c r="E30" s="89">
        <v>2</v>
      </c>
      <c r="F30" s="113">
        <v>120</v>
      </c>
      <c r="G30" s="113">
        <f t="shared" si="1"/>
        <v>1200</v>
      </c>
      <c r="H30" s="94"/>
    </row>
    <row r="31" s="38" customFormat="1" ht="34.9" customHeight="1" spans="1:8 16380:16382">
      <c r="A31" s="87"/>
      <c r="B31" s="93" t="s">
        <v>54</v>
      </c>
      <c r="C31" s="89" t="s">
        <v>55</v>
      </c>
      <c r="D31" s="89">
        <v>2</v>
      </c>
      <c r="E31" s="89">
        <v>2</v>
      </c>
      <c r="F31" s="113">
        <v>200</v>
      </c>
      <c r="G31" s="113">
        <f t="shared" si="1"/>
        <v>800</v>
      </c>
      <c r="H31" s="94"/>
    </row>
    <row r="32" s="38" customFormat="1" ht="34.9" customHeight="1" spans="1:8 16380:16382">
      <c r="A32" s="87" t="s">
        <v>56</v>
      </c>
      <c r="B32" s="114" t="s">
        <v>57</v>
      </c>
      <c r="C32" s="89" t="s">
        <v>28</v>
      </c>
      <c r="D32" s="89">
        <v>4</v>
      </c>
      <c r="E32" s="89">
        <v>2</v>
      </c>
      <c r="F32" s="113">
        <v>600</v>
      </c>
      <c r="G32" s="113">
        <f t="shared" si="1"/>
        <v>4800</v>
      </c>
      <c r="H32" s="94"/>
    </row>
    <row r="33" s="38" customFormat="1" ht="34.9" customHeight="1" spans="1:8">
      <c r="A33" s="87"/>
      <c r="B33" s="114" t="s">
        <v>58</v>
      </c>
      <c r="C33" s="89" t="s">
        <v>28</v>
      </c>
      <c r="D33" s="89">
        <v>2</v>
      </c>
      <c r="E33" s="89">
        <v>2</v>
      </c>
      <c r="F33" s="113">
        <v>600</v>
      </c>
      <c r="G33" s="113">
        <f t="shared" si="1"/>
        <v>2400</v>
      </c>
      <c r="H33" s="94"/>
    </row>
    <row r="34" s="38" customFormat="1" ht="34.9" customHeight="1" spans="1:8">
      <c r="A34" s="87"/>
      <c r="B34" s="114" t="s">
        <v>59</v>
      </c>
      <c r="C34" s="89" t="s">
        <v>28</v>
      </c>
      <c r="D34" s="89">
        <v>4</v>
      </c>
      <c r="E34" s="89">
        <v>2</v>
      </c>
      <c r="F34" s="113">
        <v>200</v>
      </c>
      <c r="G34" s="113">
        <f t="shared" si="1"/>
        <v>1600</v>
      </c>
      <c r="H34" s="94"/>
    </row>
    <row r="35" s="38" customFormat="1" ht="34.9" customHeight="1" spans="1:8">
      <c r="A35" s="87"/>
      <c r="B35" s="114" t="s">
        <v>60</v>
      </c>
      <c r="C35" s="89" t="s">
        <v>28</v>
      </c>
      <c r="D35" s="89">
        <v>1</v>
      </c>
      <c r="E35" s="89">
        <v>2</v>
      </c>
      <c r="F35" s="113">
        <v>200</v>
      </c>
      <c r="G35" s="113">
        <f t="shared" si="1"/>
        <v>400</v>
      </c>
      <c r="H35" s="94"/>
    </row>
    <row r="36" s="38" customFormat="1" ht="34.9" customHeight="1" spans="1:8">
      <c r="A36" s="87"/>
      <c r="B36" s="114" t="s">
        <v>61</v>
      </c>
      <c r="C36" s="89" t="s">
        <v>42</v>
      </c>
      <c r="D36" s="89">
        <v>1</v>
      </c>
      <c r="E36" s="89">
        <v>2</v>
      </c>
      <c r="F36" s="113">
        <v>1600</v>
      </c>
      <c r="G36" s="113">
        <f t="shared" si="1"/>
        <v>3200</v>
      </c>
      <c r="H36" s="94"/>
    </row>
    <row r="37" s="68" customFormat="1" ht="34.9" customHeight="1" spans="1:8">
      <c r="A37" s="115" t="s">
        <v>62</v>
      </c>
      <c r="B37" s="116"/>
      <c r="C37" s="117"/>
      <c r="D37" s="118"/>
      <c r="E37" s="117"/>
      <c r="F37" s="119"/>
      <c r="G37" s="119"/>
      <c r="H37" s="120"/>
    </row>
    <row r="38" s="38" customFormat="1" ht="34.9" customHeight="1" spans="1:8">
      <c r="A38" s="121" t="s">
        <v>63</v>
      </c>
      <c r="B38" s="88" t="s">
        <v>64</v>
      </c>
      <c r="C38" s="89" t="s">
        <v>48</v>
      </c>
      <c r="D38" s="89">
        <v>10</v>
      </c>
      <c r="E38" s="89">
        <v>1</v>
      </c>
      <c r="F38" s="90">
        <v>85</v>
      </c>
      <c r="G38" s="90">
        <f>D38*E38*F38</f>
        <v>850</v>
      </c>
      <c r="H38" s="94"/>
    </row>
    <row r="39" s="38" customFormat="1" ht="34.9" customHeight="1" spans="1:8">
      <c r="A39" s="87" t="s">
        <v>65</v>
      </c>
      <c r="B39" s="122" t="s">
        <v>66</v>
      </c>
      <c r="C39" s="89" t="s">
        <v>48</v>
      </c>
      <c r="D39" s="89">
        <v>18</v>
      </c>
      <c r="E39" s="89">
        <v>1</v>
      </c>
      <c r="F39" s="90">
        <v>120</v>
      </c>
      <c r="G39" s="90">
        <f t="shared" ref="G39:G41" si="2">D39*E39*F39</f>
        <v>2160</v>
      </c>
      <c r="H39" s="97"/>
    </row>
    <row r="40" s="38" customFormat="1" ht="34.9" customHeight="1" spans="1:8">
      <c r="A40" s="87"/>
      <c r="B40" s="122" t="s">
        <v>67</v>
      </c>
      <c r="C40" s="89" t="s">
        <v>28</v>
      </c>
      <c r="D40" s="89">
        <v>5</v>
      </c>
      <c r="E40" s="89">
        <v>1</v>
      </c>
      <c r="F40" s="90">
        <v>50</v>
      </c>
      <c r="G40" s="90">
        <f t="shared" si="2"/>
        <v>250</v>
      </c>
      <c r="H40" s="97"/>
    </row>
    <row r="41" s="38" customFormat="1" ht="34.9" customHeight="1" spans="1:8">
      <c r="A41" s="87"/>
      <c r="B41" s="122" t="s">
        <v>68</v>
      </c>
      <c r="C41" s="89" t="s">
        <v>42</v>
      </c>
      <c r="D41" s="89">
        <v>4</v>
      </c>
      <c r="E41" s="89">
        <v>1</v>
      </c>
      <c r="F41" s="90">
        <v>120</v>
      </c>
      <c r="G41" s="90">
        <f t="shared" si="2"/>
        <v>480</v>
      </c>
      <c r="H41" s="97"/>
    </row>
    <row r="42" s="38" customFormat="1" ht="34.9" customHeight="1" spans="1:8">
      <c r="A42" s="87"/>
      <c r="B42" s="88" t="s">
        <v>43</v>
      </c>
      <c r="C42" s="89"/>
      <c r="D42" s="89"/>
      <c r="E42" s="89"/>
      <c r="F42" s="90"/>
      <c r="G42" s="101">
        <f>SUM(G25:G41)</f>
        <v>41440</v>
      </c>
      <c r="H42" s="94"/>
    </row>
    <row r="43" s="36" customFormat="1" ht="34.9" customHeight="1" spans="1:8">
      <c r="A43" s="86" t="s">
        <v>69</v>
      </c>
      <c r="B43" s="86"/>
      <c r="C43" s="86"/>
      <c r="D43" s="86"/>
      <c r="E43" s="86"/>
      <c r="F43" s="86"/>
      <c r="G43" s="86"/>
      <c r="H43" s="86"/>
    </row>
    <row r="44" s="38" customFormat="1" ht="34.9" customHeight="1" spans="1:8">
      <c r="A44" s="87" t="s">
        <v>70</v>
      </c>
      <c r="B44" s="123" t="s">
        <v>71</v>
      </c>
      <c r="C44" s="124" t="s">
        <v>72</v>
      </c>
      <c r="D44" s="124">
        <v>40</v>
      </c>
      <c r="E44" s="124">
        <v>1</v>
      </c>
      <c r="F44" s="125">
        <v>60</v>
      </c>
      <c r="G44" s="109">
        <f t="shared" ref="G44:G46" si="3">F44*E44*D44</f>
        <v>2400</v>
      </c>
      <c r="H44" s="94"/>
    </row>
    <row r="45" s="38" customFormat="1" ht="34.9" customHeight="1" spans="1:8">
      <c r="A45" s="87" t="s">
        <v>73</v>
      </c>
      <c r="B45" s="123" t="s">
        <v>74</v>
      </c>
      <c r="C45" s="124" t="s">
        <v>75</v>
      </c>
      <c r="D45" s="124">
        <v>20</v>
      </c>
      <c r="E45" s="126">
        <v>1</v>
      </c>
      <c r="F45" s="125">
        <v>280</v>
      </c>
      <c r="G45" s="109">
        <f t="shared" si="3"/>
        <v>5600</v>
      </c>
      <c r="H45" s="94"/>
    </row>
    <row r="46" s="38" customFormat="1" ht="34.9" customHeight="1" spans="1:8">
      <c r="A46" s="87"/>
      <c r="B46" s="123" t="s">
        <v>76</v>
      </c>
      <c r="C46" s="124" t="s">
        <v>75</v>
      </c>
      <c r="D46" s="124">
        <v>4</v>
      </c>
      <c r="E46" s="126">
        <v>1</v>
      </c>
      <c r="F46" s="125">
        <v>360</v>
      </c>
      <c r="G46" s="109">
        <f t="shared" si="3"/>
        <v>1440</v>
      </c>
      <c r="H46" s="94"/>
    </row>
    <row r="47" s="38" customFormat="1" ht="34.9" customHeight="1" spans="1:8">
      <c r="A47" s="127"/>
      <c r="B47" s="88" t="s">
        <v>43</v>
      </c>
      <c r="C47" s="89"/>
      <c r="D47" s="89"/>
      <c r="E47" s="89"/>
      <c r="F47" s="90"/>
      <c r="G47" s="128">
        <f>SUM(G44:G46)</f>
        <v>9440</v>
      </c>
      <c r="H47" s="94"/>
    </row>
    <row r="48" s="36" customFormat="1" ht="34.9" customHeight="1" spans="1:8">
      <c r="A48" s="86" t="s">
        <v>77</v>
      </c>
      <c r="B48" s="86"/>
      <c r="C48" s="86"/>
      <c r="D48" s="86"/>
      <c r="E48" s="86"/>
      <c r="F48" s="86"/>
      <c r="G48" s="86"/>
      <c r="H48" s="86"/>
    </row>
    <row r="49" s="37" customFormat="1" ht="34.9" customHeight="1" spans="1:8">
      <c r="A49" s="121" t="s">
        <v>78</v>
      </c>
      <c r="B49" s="88" t="s">
        <v>79</v>
      </c>
      <c r="C49" s="89" t="s">
        <v>80</v>
      </c>
      <c r="D49" s="89">
        <v>1</v>
      </c>
      <c r="E49" s="89">
        <v>3</v>
      </c>
      <c r="F49" s="90">
        <v>1600</v>
      </c>
      <c r="G49" s="91">
        <f>D49*E49*F49</f>
        <v>4800</v>
      </c>
      <c r="H49" s="92" t="s">
        <v>81</v>
      </c>
    </row>
    <row r="50" s="37" customFormat="1" ht="34.9" customHeight="1" spans="1:8">
      <c r="A50" s="121" t="s">
        <v>82</v>
      </c>
      <c r="B50" s="88" t="s">
        <v>83</v>
      </c>
      <c r="C50" s="89" t="s">
        <v>80</v>
      </c>
      <c r="D50" s="89">
        <v>2</v>
      </c>
      <c r="E50" s="89">
        <v>2</v>
      </c>
      <c r="F50" s="90">
        <v>1600</v>
      </c>
      <c r="G50" s="91">
        <f>D50*E50*F50</f>
        <v>6400</v>
      </c>
      <c r="H50" s="92" t="s">
        <v>84</v>
      </c>
    </row>
    <row r="51" s="37" customFormat="1" ht="34.9" customHeight="1" spans="1:8">
      <c r="A51" s="87" t="s">
        <v>85</v>
      </c>
      <c r="B51" s="88" t="s">
        <v>86</v>
      </c>
      <c r="C51" s="89" t="s">
        <v>72</v>
      </c>
      <c r="D51" s="89">
        <v>1</v>
      </c>
      <c r="E51" s="89">
        <v>2</v>
      </c>
      <c r="F51" s="90">
        <v>920</v>
      </c>
      <c r="G51" s="91">
        <f>D51*E51*F51</f>
        <v>1840</v>
      </c>
      <c r="H51" s="92"/>
    </row>
    <row r="52" s="38" customFormat="1" ht="34.9" customHeight="1" spans="1:8">
      <c r="A52" s="87" t="s">
        <v>87</v>
      </c>
      <c r="B52" s="88" t="s">
        <v>88</v>
      </c>
      <c r="C52" s="89" t="s">
        <v>75</v>
      </c>
      <c r="D52" s="89">
        <v>4</v>
      </c>
      <c r="E52" s="89">
        <v>2</v>
      </c>
      <c r="F52" s="90">
        <v>400</v>
      </c>
      <c r="G52" s="91">
        <f>D52*E52*F52</f>
        <v>3200</v>
      </c>
      <c r="H52" s="92"/>
    </row>
    <row r="53" s="38" customFormat="1" ht="34.9" customHeight="1" spans="1:8">
      <c r="A53" s="87" t="s">
        <v>89</v>
      </c>
      <c r="B53" s="92" t="s">
        <v>90</v>
      </c>
      <c r="C53" s="89" t="s">
        <v>91</v>
      </c>
      <c r="D53" s="89">
        <v>13</v>
      </c>
      <c r="E53" s="89">
        <v>1</v>
      </c>
      <c r="F53" s="90">
        <v>300</v>
      </c>
      <c r="G53" s="109">
        <f>D53*F53*E53</f>
        <v>3900</v>
      </c>
      <c r="H53" s="92"/>
    </row>
    <row r="54" s="38" customFormat="1" ht="34.9" customHeight="1" spans="1:8">
      <c r="A54" s="87"/>
      <c r="B54" s="92" t="s">
        <v>92</v>
      </c>
      <c r="C54" s="89" t="s">
        <v>72</v>
      </c>
      <c r="D54" s="89">
        <v>3</v>
      </c>
      <c r="E54" s="89">
        <v>1</v>
      </c>
      <c r="F54" s="90">
        <v>300</v>
      </c>
      <c r="G54" s="109">
        <f>D54*F54*E54</f>
        <v>900</v>
      </c>
      <c r="H54" s="92"/>
    </row>
    <row r="55" s="38" customFormat="1" ht="34.9" customHeight="1" spans="1:8">
      <c r="A55" s="87"/>
      <c r="B55" s="88" t="s">
        <v>43</v>
      </c>
      <c r="C55" s="89"/>
      <c r="D55" s="89"/>
      <c r="E55" s="89"/>
      <c r="F55" s="90"/>
      <c r="G55" s="128">
        <f>SUM(G49:G54)</f>
        <v>21040</v>
      </c>
      <c r="H55" s="92"/>
    </row>
  </sheetData>
  <mergeCells count="13">
    <mergeCell ref="A1:H1"/>
    <mergeCell ref="A2:F2"/>
    <mergeCell ref="A10:H10"/>
    <mergeCell ref="A23:H23"/>
    <mergeCell ref="A43:H43"/>
    <mergeCell ref="A48:H48"/>
    <mergeCell ref="A11:A15"/>
    <mergeCell ref="A16:A21"/>
    <mergeCell ref="A25:A31"/>
    <mergeCell ref="A32:A36"/>
    <mergeCell ref="A39:A41"/>
    <mergeCell ref="A45:A46"/>
    <mergeCell ref="A53:A54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3"/>
  <sheetViews>
    <sheetView tabSelected="1" topLeftCell="A2" workbookViewId="0">
      <selection activeCell="A2" sqref="A2:H2"/>
    </sheetView>
  </sheetViews>
  <sheetFormatPr defaultColWidth="9" defaultRowHeight="17.25"/>
  <cols>
    <col min="1" max="1" width="15" style="39" customWidth="1"/>
    <col min="2" max="2" width="57.625" style="39" customWidth="1"/>
    <col min="3" max="3" width="9" style="40" customWidth="1"/>
    <col min="4" max="4" width="8.625" style="40" customWidth="1"/>
    <col min="5" max="5" width="8.625" style="41" customWidth="1"/>
    <col min="6" max="6" width="16.125" style="39" customWidth="1"/>
    <col min="7" max="7" width="14.75" style="39" customWidth="1"/>
    <col min="8" max="8" width="20.375" style="39" customWidth="1"/>
    <col min="9" max="9" width="9" style="39"/>
    <col min="10" max="10" width="17.5" style="39" customWidth="1"/>
    <col min="11" max="11" width="9" style="39" customWidth="1"/>
    <col min="12" max="12" width="9.75" style="39" customWidth="1"/>
    <col min="13" max="13" width="9" style="39"/>
    <col min="14" max="14" width="15.25" style="39" customWidth="1"/>
    <col min="15" max="15" width="19.125" style="39" customWidth="1"/>
    <col min="16" max="16384" width="9" style="39"/>
  </cols>
  <sheetData>
    <row r="1" ht="36" customHeight="1" spans="1:16">
      <c r="A1" s="42" t="s">
        <v>93</v>
      </c>
      <c r="B1" s="42"/>
      <c r="C1" s="42"/>
      <c r="D1" s="42"/>
      <c r="E1" s="42"/>
      <c r="F1" s="42"/>
      <c r="G1" s="42"/>
      <c r="H1" s="42"/>
      <c r="I1"/>
      <c r="J1"/>
      <c r="K1"/>
      <c r="L1"/>
      <c r="M1"/>
      <c r="N1"/>
      <c r="O1"/>
      <c r="P1"/>
    </row>
    <row r="2" customFormat="1" ht="21.95" customHeight="1" spans="1:16">
      <c r="A2" s="43" t="s">
        <v>94</v>
      </c>
      <c r="B2" s="43"/>
      <c r="C2" s="43"/>
      <c r="D2" s="43"/>
      <c r="E2" s="43"/>
      <c r="F2" s="43"/>
      <c r="G2" s="43"/>
      <c r="H2" s="43"/>
    </row>
    <row r="3" s="34" customFormat="1" ht="22.5" customHeight="1" spans="1:16">
      <c r="A3" s="43" t="s">
        <v>95</v>
      </c>
      <c r="B3" s="43"/>
      <c r="C3" s="43"/>
      <c r="D3" s="43"/>
      <c r="E3" s="43"/>
      <c r="F3" s="43"/>
      <c r="G3" s="43"/>
      <c r="H3" s="43"/>
      <c r="I3"/>
      <c r="J3"/>
      <c r="K3"/>
      <c r="L3"/>
      <c r="M3"/>
      <c r="N3"/>
      <c r="O3"/>
      <c r="P3"/>
    </row>
    <row r="4" s="34" customFormat="1" ht="22.5" customHeight="1" spans="1:16">
      <c r="A4" s="43" t="s">
        <v>96</v>
      </c>
      <c r="B4" s="43"/>
      <c r="C4" s="43"/>
      <c r="D4" s="43"/>
      <c r="E4" s="43"/>
      <c r="F4" s="43"/>
      <c r="G4" s="43"/>
      <c r="H4" s="43"/>
      <c r="I4"/>
      <c r="J4"/>
      <c r="K4"/>
      <c r="L4"/>
      <c r="M4"/>
      <c r="N4"/>
      <c r="O4"/>
      <c r="P4"/>
    </row>
    <row r="5" s="34" customFormat="1" ht="39" customHeight="1" spans="1:16">
      <c r="A5" s="44" t="s">
        <v>97</v>
      </c>
      <c r="B5" s="44"/>
      <c r="C5" s="44"/>
      <c r="D5" s="44"/>
      <c r="E5" s="44"/>
      <c r="F5" s="45"/>
      <c r="G5" s="45"/>
      <c r="H5" s="45"/>
      <c r="I5"/>
      <c r="J5"/>
      <c r="K5"/>
      <c r="L5"/>
      <c r="M5"/>
      <c r="N5"/>
      <c r="O5"/>
      <c r="P5"/>
    </row>
    <row r="6" s="35" customFormat="1" ht="22.5" customHeight="1" spans="1:16">
      <c r="A6" s="46" t="s">
        <v>14</v>
      </c>
      <c r="B6" s="46" t="s">
        <v>15</v>
      </c>
      <c r="C6" s="46" t="s">
        <v>16</v>
      </c>
      <c r="D6" s="46" t="s">
        <v>17</v>
      </c>
      <c r="E6" s="46" t="s">
        <v>18</v>
      </c>
      <c r="F6" s="47" t="s">
        <v>98</v>
      </c>
      <c r="G6" s="48" t="s">
        <v>20</v>
      </c>
      <c r="H6" s="48" t="s">
        <v>21</v>
      </c>
      <c r="I6"/>
      <c r="J6"/>
      <c r="K6"/>
      <c r="L6"/>
      <c r="M6"/>
      <c r="N6"/>
      <c r="O6"/>
      <c r="P6"/>
    </row>
    <row r="7" s="36" customFormat="1" ht="22.5" customHeight="1" spans="1:16">
      <c r="A7" s="49" t="s">
        <v>99</v>
      </c>
      <c r="B7" s="49"/>
      <c r="C7" s="49"/>
      <c r="D7" s="49"/>
      <c r="E7" s="49"/>
      <c r="F7" s="49"/>
      <c r="G7" s="50"/>
      <c r="H7" s="50"/>
      <c r="I7"/>
      <c r="J7"/>
      <c r="K7"/>
      <c r="L7"/>
      <c r="M7"/>
      <c r="N7"/>
      <c r="O7"/>
      <c r="P7"/>
    </row>
    <row r="8" s="37" customFormat="1" ht="22.5" customHeight="1" spans="1:16">
      <c r="A8" s="51" t="s">
        <v>100</v>
      </c>
      <c r="B8" s="49" t="s">
        <v>101</v>
      </c>
      <c r="C8" s="51" t="s">
        <v>102</v>
      </c>
      <c r="D8" s="51">
        <v>1</v>
      </c>
      <c r="E8" s="51">
        <v>1</v>
      </c>
      <c r="F8" s="50"/>
      <c r="G8" s="52"/>
      <c r="H8" s="51"/>
      <c r="I8"/>
      <c r="J8"/>
      <c r="K8"/>
      <c r="L8"/>
      <c r="M8"/>
      <c r="N8"/>
      <c r="O8"/>
      <c r="P8"/>
    </row>
    <row r="9" s="37" customFormat="1" ht="22.5" customHeight="1" spans="1:16">
      <c r="A9" s="51"/>
      <c r="B9" s="49" t="s">
        <v>103</v>
      </c>
      <c r="C9" s="51" t="s">
        <v>102</v>
      </c>
      <c r="D9" s="51">
        <v>1</v>
      </c>
      <c r="E9" s="51">
        <v>1</v>
      </c>
      <c r="F9" s="50"/>
      <c r="G9" s="52"/>
      <c r="H9" s="51"/>
      <c r="I9"/>
      <c r="J9"/>
      <c r="K9"/>
      <c r="L9"/>
      <c r="M9"/>
      <c r="N9"/>
      <c r="O9"/>
      <c r="P9"/>
    </row>
    <row r="10" s="36" customFormat="1" ht="22.5" customHeight="1" spans="1:16">
      <c r="A10" s="49" t="s">
        <v>104</v>
      </c>
      <c r="B10" s="49"/>
      <c r="C10" s="49"/>
      <c r="D10" s="49"/>
      <c r="E10" s="49"/>
      <c r="F10" s="49"/>
      <c r="G10" s="50"/>
      <c r="H10" s="50"/>
      <c r="I10"/>
      <c r="J10"/>
      <c r="K10"/>
      <c r="L10"/>
      <c r="M10"/>
      <c r="N10"/>
      <c r="O10"/>
      <c r="P10"/>
    </row>
    <row r="11" s="36" customFormat="1" ht="22.5" customHeight="1" spans="1:16">
      <c r="A11" s="53">
        <v>46164</v>
      </c>
      <c r="B11" s="49" t="s">
        <v>105</v>
      </c>
      <c r="C11" s="51" t="s">
        <v>106</v>
      </c>
      <c r="D11" s="51">
        <v>3</v>
      </c>
      <c r="E11" s="51">
        <v>1</v>
      </c>
      <c r="F11" s="50"/>
      <c r="G11" s="52"/>
      <c r="H11" s="51"/>
      <c r="I11"/>
      <c r="J11"/>
      <c r="K11"/>
      <c r="L11"/>
      <c r="M11"/>
      <c r="N11"/>
      <c r="O11"/>
      <c r="P11"/>
    </row>
    <row r="12" s="36" customFormat="1" ht="22.5" customHeight="1" spans="1:16">
      <c r="A12" s="53">
        <v>46165</v>
      </c>
      <c r="B12" s="49" t="s">
        <v>107</v>
      </c>
      <c r="C12" s="51" t="s">
        <v>72</v>
      </c>
      <c r="D12" s="51">
        <v>70</v>
      </c>
      <c r="E12" s="51">
        <v>1</v>
      </c>
      <c r="F12" s="50"/>
      <c r="G12" s="52"/>
      <c r="H12" s="51"/>
      <c r="I12"/>
      <c r="J12"/>
      <c r="K12"/>
      <c r="L12"/>
      <c r="M12"/>
      <c r="N12"/>
      <c r="O12"/>
      <c r="P12"/>
    </row>
    <row r="13" s="38" customFormat="1" ht="22.5" customHeight="1" spans="1:16">
      <c r="A13" s="49" t="s">
        <v>108</v>
      </c>
      <c r="B13" s="49"/>
      <c r="C13" s="49"/>
      <c r="D13" s="49"/>
      <c r="E13" s="49"/>
      <c r="F13" s="49"/>
      <c r="G13" s="50"/>
      <c r="H13" s="50"/>
      <c r="I13"/>
      <c r="J13"/>
      <c r="K13"/>
      <c r="L13"/>
      <c r="M13"/>
      <c r="N13"/>
      <c r="O13"/>
      <c r="P13"/>
    </row>
    <row r="14" s="38" customFormat="1" ht="22.5" customHeight="1" spans="1:16">
      <c r="A14" s="53">
        <v>46164</v>
      </c>
      <c r="B14" s="49" t="s">
        <v>109</v>
      </c>
      <c r="C14" s="51" t="s">
        <v>110</v>
      </c>
      <c r="D14" s="51">
        <v>25</v>
      </c>
      <c r="E14" s="51">
        <v>1</v>
      </c>
      <c r="F14" s="50"/>
      <c r="G14" s="50"/>
      <c r="H14" s="51"/>
      <c r="I14"/>
      <c r="J14"/>
      <c r="K14"/>
      <c r="L14"/>
      <c r="M14"/>
      <c r="N14"/>
      <c r="O14"/>
      <c r="P14"/>
    </row>
    <row r="15" s="36" customFormat="1" ht="22.5" customHeight="1" spans="1:16">
      <c r="A15" s="49" t="s">
        <v>111</v>
      </c>
      <c r="B15" s="49"/>
      <c r="C15" s="49"/>
      <c r="D15" s="49"/>
      <c r="E15" s="49"/>
      <c r="F15" s="49"/>
      <c r="G15" s="50"/>
      <c r="H15" s="50"/>
      <c r="I15"/>
      <c r="J15"/>
      <c r="K15"/>
      <c r="L15"/>
      <c r="M15"/>
      <c r="N15"/>
      <c r="O15"/>
      <c r="P15"/>
    </row>
    <row r="16" s="36" customFormat="1" ht="39" customHeight="1" spans="1:16">
      <c r="A16" s="51" t="s">
        <v>112</v>
      </c>
      <c r="B16" s="49" t="s">
        <v>113</v>
      </c>
      <c r="C16" s="51" t="s">
        <v>80</v>
      </c>
      <c r="D16" s="51">
        <v>1</v>
      </c>
      <c r="E16" s="51">
        <v>1</v>
      </c>
      <c r="F16" s="50"/>
      <c r="G16" s="50"/>
      <c r="H16" s="51"/>
      <c r="I16"/>
      <c r="J16"/>
      <c r="K16"/>
      <c r="L16"/>
      <c r="M16"/>
      <c r="N16"/>
      <c r="O16"/>
      <c r="P16"/>
    </row>
    <row r="17" s="36" customFormat="1" ht="26.1" customHeight="1" spans="1:16">
      <c r="A17" s="51"/>
      <c r="B17" s="49" t="s">
        <v>114</v>
      </c>
      <c r="C17" s="51" t="s">
        <v>115</v>
      </c>
      <c r="D17" s="51">
        <v>1</v>
      </c>
      <c r="E17" s="54">
        <v>1</v>
      </c>
      <c r="F17" s="55"/>
      <c r="G17" s="50"/>
      <c r="H17" s="51"/>
      <c r="I17"/>
      <c r="J17"/>
      <c r="K17"/>
      <c r="L17"/>
      <c r="M17"/>
      <c r="N17"/>
      <c r="O17"/>
      <c r="P17"/>
    </row>
    <row r="18" s="36" customFormat="1" ht="22.5" customHeight="1" spans="1:16">
      <c r="A18" s="51" t="s">
        <v>116</v>
      </c>
      <c r="B18" s="49" t="s">
        <v>117</v>
      </c>
      <c r="C18" s="51" t="s">
        <v>35</v>
      </c>
      <c r="D18" s="51">
        <v>100</v>
      </c>
      <c r="E18" s="51">
        <v>1</v>
      </c>
      <c r="F18" s="50"/>
      <c r="G18" s="50"/>
      <c r="H18" s="51"/>
      <c r="I18"/>
      <c r="J18"/>
      <c r="K18"/>
      <c r="L18"/>
      <c r="M18"/>
      <c r="N18"/>
      <c r="O18"/>
      <c r="P18"/>
    </row>
    <row r="19" s="37" customFormat="1" ht="22.5" customHeight="1" spans="1:16">
      <c r="A19" s="51"/>
      <c r="B19" s="49" t="s">
        <v>118</v>
      </c>
      <c r="C19" s="51" t="s">
        <v>25</v>
      </c>
      <c r="D19" s="51">
        <v>40</v>
      </c>
      <c r="E19" s="51">
        <v>1</v>
      </c>
      <c r="F19" s="50"/>
      <c r="G19" s="50"/>
      <c r="H19" s="51"/>
      <c r="I19"/>
      <c r="J19"/>
      <c r="K19"/>
      <c r="L19" s="56"/>
      <c r="M19"/>
      <c r="N19"/>
      <c r="O19"/>
      <c r="P19"/>
    </row>
    <row r="20" s="38" customFormat="1" ht="22.5" customHeight="1" spans="1:16">
      <c r="A20" s="51"/>
      <c r="B20" s="49" t="s">
        <v>119</v>
      </c>
      <c r="C20" s="51" t="s">
        <v>35</v>
      </c>
      <c r="D20" s="51">
        <v>60</v>
      </c>
      <c r="E20" s="51">
        <v>1</v>
      </c>
      <c r="F20" s="50"/>
      <c r="G20" s="50"/>
      <c r="H20" s="51"/>
      <c r="I20"/>
      <c r="J20"/>
      <c r="K20"/>
      <c r="L20" s="56"/>
      <c r="M20"/>
      <c r="N20"/>
      <c r="O20"/>
      <c r="P20"/>
    </row>
    <row r="21" s="38" customFormat="1" ht="22.5" customHeight="1" spans="1:16">
      <c r="A21" s="51"/>
      <c r="B21" s="49" t="s">
        <v>120</v>
      </c>
      <c r="C21" s="51" t="s">
        <v>25</v>
      </c>
      <c r="D21" s="51">
        <v>3</v>
      </c>
      <c r="E21" s="51">
        <v>1</v>
      </c>
      <c r="F21" s="50"/>
      <c r="G21" s="50"/>
      <c r="H21" s="51"/>
      <c r="I21"/>
      <c r="J21"/>
      <c r="K21"/>
      <c r="L21"/>
      <c r="M21"/>
      <c r="N21"/>
      <c r="O21"/>
      <c r="P21"/>
    </row>
    <row r="22" s="38" customFormat="1" ht="22.5" customHeight="1" spans="1:16">
      <c r="A22" s="51"/>
      <c r="B22" s="49" t="s">
        <v>121</v>
      </c>
      <c r="C22" s="51" t="s">
        <v>48</v>
      </c>
      <c r="D22" s="51">
        <v>30</v>
      </c>
      <c r="E22" s="51">
        <v>1</v>
      </c>
      <c r="F22" s="50"/>
      <c r="G22" s="52"/>
      <c r="H22" s="51"/>
      <c r="I22"/>
      <c r="J22"/>
      <c r="K22"/>
      <c r="L22"/>
      <c r="M22"/>
      <c r="N22"/>
      <c r="O22"/>
      <c r="P22"/>
    </row>
    <row r="23" s="38" customFormat="1" ht="22.5" customHeight="1" spans="1:16">
      <c r="A23" s="51"/>
      <c r="B23" s="49" t="s">
        <v>122</v>
      </c>
      <c r="C23" s="51" t="s">
        <v>123</v>
      </c>
      <c r="D23" s="51">
        <v>100</v>
      </c>
      <c r="E23" s="51">
        <v>1</v>
      </c>
      <c r="F23" s="50"/>
      <c r="G23" s="52"/>
      <c r="H23" s="51"/>
      <c r="I23"/>
      <c r="J23"/>
      <c r="K23"/>
      <c r="L23"/>
      <c r="M23"/>
      <c r="N23"/>
    </row>
    <row r="24" s="38" customFormat="1" ht="22.5" customHeight="1" spans="1:16">
      <c r="A24" s="51"/>
      <c r="B24" s="49" t="s">
        <v>124</v>
      </c>
      <c r="C24" s="51" t="s">
        <v>28</v>
      </c>
      <c r="D24" s="51">
        <v>3</v>
      </c>
      <c r="E24" s="51">
        <v>1</v>
      </c>
      <c r="F24" s="50"/>
      <c r="G24" s="52"/>
      <c r="H24" s="51"/>
      <c r="I24"/>
      <c r="J24"/>
      <c r="K24"/>
      <c r="L24"/>
      <c r="M24"/>
      <c r="N24"/>
    </row>
    <row r="25" s="38" customFormat="1" ht="22.5" customHeight="1" spans="1:16">
      <c r="A25" s="51"/>
      <c r="B25" s="49" t="s">
        <v>125</v>
      </c>
      <c r="C25" s="51" t="s">
        <v>35</v>
      </c>
      <c r="D25" s="51">
        <v>5</v>
      </c>
      <c r="E25" s="54">
        <v>1</v>
      </c>
      <c r="F25" s="55"/>
      <c r="G25" s="52"/>
      <c r="H25" s="51"/>
      <c r="I25"/>
      <c r="J25"/>
      <c r="K25"/>
      <c r="L25"/>
      <c r="M25"/>
      <c r="N25"/>
    </row>
    <row r="26" s="38" customFormat="1" ht="22.5" customHeight="1" spans="1:16">
      <c r="A26" s="51"/>
      <c r="B26" s="49" t="s">
        <v>126</v>
      </c>
      <c r="C26" s="51" t="s">
        <v>48</v>
      </c>
      <c r="D26" s="51">
        <v>15</v>
      </c>
      <c r="E26" s="51">
        <v>1</v>
      </c>
      <c r="F26" s="50"/>
      <c r="G26" s="52"/>
      <c r="H26" s="51"/>
      <c r="I26"/>
      <c r="J26"/>
      <c r="K26"/>
      <c r="L26"/>
      <c r="M26"/>
      <c r="N26"/>
      <c r="O26"/>
      <c r="P26"/>
    </row>
    <row r="27" s="36" customFormat="1" ht="22.5" customHeight="1" spans="1:16">
      <c r="A27" s="49" t="s">
        <v>127</v>
      </c>
      <c r="B27" s="49"/>
      <c r="C27" s="49"/>
      <c r="D27" s="49"/>
      <c r="E27" s="49"/>
      <c r="F27" s="49"/>
      <c r="G27" s="50"/>
      <c r="H27" s="50"/>
      <c r="I27"/>
      <c r="J27"/>
      <c r="K27"/>
      <c r="L27"/>
      <c r="M27"/>
      <c r="N27"/>
      <c r="O27"/>
      <c r="P27"/>
    </row>
    <row r="28" s="38" customFormat="1" ht="22.5" customHeight="1" spans="1:16">
      <c r="A28" s="51" t="s">
        <v>128</v>
      </c>
      <c r="B28" s="49" t="s">
        <v>129</v>
      </c>
      <c r="C28" s="51" t="s">
        <v>80</v>
      </c>
      <c r="D28" s="51">
        <v>1</v>
      </c>
      <c r="E28" s="51">
        <v>1</v>
      </c>
      <c r="F28" s="50"/>
      <c r="G28" s="52"/>
      <c r="H28" s="51"/>
      <c r="I28"/>
      <c r="J28"/>
      <c r="K28"/>
      <c r="L28"/>
      <c r="M28"/>
      <c r="N28"/>
      <c r="O28"/>
      <c r="P28"/>
    </row>
    <row r="29" s="38" customFormat="1" ht="22.5" customHeight="1" spans="1:16">
      <c r="A29" s="51"/>
      <c r="B29" s="49" t="s">
        <v>130</v>
      </c>
      <c r="C29" s="51" t="s">
        <v>80</v>
      </c>
      <c r="D29" s="51">
        <v>1</v>
      </c>
      <c r="E29" s="51">
        <v>1</v>
      </c>
      <c r="F29" s="57"/>
      <c r="G29" s="52"/>
      <c r="H29" s="51"/>
      <c r="I29"/>
      <c r="J29"/>
      <c r="K29"/>
      <c r="L29"/>
      <c r="M29"/>
      <c r="N29"/>
      <c r="O29"/>
      <c r="P29"/>
    </row>
    <row r="30" s="38" customFormat="1" ht="22.5" customHeight="1" spans="1:16">
      <c r="A30" s="51"/>
      <c r="B30" s="49" t="s">
        <v>131</v>
      </c>
      <c r="C30" s="51" t="s">
        <v>42</v>
      </c>
      <c r="D30" s="51">
        <v>3</v>
      </c>
      <c r="E30" s="51">
        <v>1</v>
      </c>
      <c r="F30" s="50"/>
      <c r="G30" s="52"/>
      <c r="H30" s="51"/>
      <c r="I30"/>
      <c r="J30"/>
      <c r="K30"/>
      <c r="L30"/>
      <c r="M30"/>
      <c r="N30"/>
      <c r="O30"/>
      <c r="P30"/>
    </row>
    <row r="31" s="38" customFormat="1" ht="22.5" customHeight="1" spans="1:16">
      <c r="A31" s="51"/>
      <c r="B31" s="49" t="s">
        <v>132</v>
      </c>
      <c r="C31" s="51" t="s">
        <v>42</v>
      </c>
      <c r="D31" s="51">
        <v>1</v>
      </c>
      <c r="E31" s="54">
        <v>1</v>
      </c>
      <c r="F31" s="55"/>
      <c r="G31" s="58"/>
      <c r="H31" s="51"/>
      <c r="I31"/>
      <c r="J31"/>
      <c r="K31"/>
      <c r="L31"/>
      <c r="M31"/>
      <c r="N31"/>
      <c r="O31"/>
      <c r="P31"/>
    </row>
    <row r="32" s="38" customFormat="1" ht="22.5" customHeight="1" spans="1:16">
      <c r="A32" s="51"/>
      <c r="B32" s="49" t="s">
        <v>133</v>
      </c>
      <c r="C32" s="51" t="s">
        <v>25</v>
      </c>
      <c r="D32" s="51">
        <v>1</v>
      </c>
      <c r="E32" s="51">
        <v>1</v>
      </c>
      <c r="F32" s="57"/>
      <c r="G32" s="52"/>
      <c r="H32" s="51"/>
      <c r="I32"/>
    </row>
    <row r="33" s="38" customFormat="1" ht="22.5" customHeight="1" spans="1:16">
      <c r="A33" s="51"/>
      <c r="B33" s="49" t="s">
        <v>134</v>
      </c>
      <c r="C33" s="51" t="s">
        <v>28</v>
      </c>
      <c r="D33" s="51">
        <v>1</v>
      </c>
      <c r="E33" s="51">
        <v>1</v>
      </c>
      <c r="F33" s="57"/>
      <c r="G33" s="52"/>
      <c r="H33" s="51"/>
      <c r="I33"/>
    </row>
    <row r="34" ht="22.5" customHeight="1" spans="1:16">
      <c r="A34" s="49" t="s">
        <v>135</v>
      </c>
      <c r="B34" s="49"/>
      <c r="C34" s="49"/>
      <c r="D34" s="49"/>
      <c r="E34" s="49"/>
      <c r="F34" s="49"/>
      <c r="G34" s="50"/>
      <c r="H34" s="50"/>
      <c r="I34"/>
      <c r="J34"/>
      <c r="K34"/>
      <c r="L34"/>
      <c r="M34"/>
      <c r="N34"/>
      <c r="O34"/>
      <c r="P34"/>
    </row>
    <row r="35" ht="26.1" customHeight="1" spans="1:16">
      <c r="A35" s="51" t="s">
        <v>78</v>
      </c>
      <c r="B35" s="49" t="s">
        <v>136</v>
      </c>
      <c r="C35" s="51" t="s">
        <v>137</v>
      </c>
      <c r="D35" s="51">
        <v>1</v>
      </c>
      <c r="E35" s="51">
        <v>1</v>
      </c>
      <c r="F35" s="50"/>
      <c r="G35" s="52"/>
      <c r="H35" s="51"/>
      <c r="I35"/>
      <c r="J35"/>
      <c r="K35"/>
      <c r="L35"/>
      <c r="M35"/>
      <c r="N35"/>
      <c r="O35"/>
      <c r="P35"/>
    </row>
    <row r="36" ht="24" customHeight="1" spans="1:16">
      <c r="A36" s="51"/>
      <c r="B36" s="49" t="s">
        <v>138</v>
      </c>
      <c r="C36" s="51" t="s">
        <v>80</v>
      </c>
      <c r="D36" s="54">
        <v>1</v>
      </c>
      <c r="E36" s="54">
        <v>1</v>
      </c>
      <c r="F36" s="55"/>
      <c r="G36" s="58"/>
      <c r="H36" s="51"/>
      <c r="I36"/>
      <c r="J36"/>
      <c r="K36"/>
      <c r="L36"/>
      <c r="M36"/>
      <c r="N36"/>
      <c r="O36"/>
      <c r="P36"/>
    </row>
    <row r="37" ht="22.5" customHeight="1" spans="1:16">
      <c r="A37" s="51" t="s">
        <v>85</v>
      </c>
      <c r="B37" s="49" t="s">
        <v>139</v>
      </c>
      <c r="C37" s="51" t="s">
        <v>140</v>
      </c>
      <c r="D37" s="51">
        <v>1</v>
      </c>
      <c r="E37" s="51">
        <v>1</v>
      </c>
      <c r="F37" s="50"/>
      <c r="G37" s="58"/>
      <c r="H37" s="51"/>
      <c r="I37"/>
      <c r="J37"/>
      <c r="K37"/>
      <c r="L37"/>
      <c r="M37"/>
      <c r="N37"/>
      <c r="O37"/>
      <c r="P37"/>
    </row>
    <row r="38" ht="22.5" customHeight="1" spans="1:16">
      <c r="A38" s="51"/>
      <c r="B38" s="49" t="s">
        <v>141</v>
      </c>
      <c r="C38" s="51" t="s">
        <v>140</v>
      </c>
      <c r="D38" s="51">
        <v>3</v>
      </c>
      <c r="E38" s="51">
        <v>1</v>
      </c>
      <c r="F38" s="50"/>
      <c r="G38" s="52"/>
      <c r="H38" s="51"/>
      <c r="I38"/>
      <c r="J38"/>
      <c r="K38"/>
      <c r="L38"/>
      <c r="M38"/>
      <c r="N38"/>
      <c r="O38"/>
      <c r="P38"/>
    </row>
    <row r="39" ht="22.5" customHeight="1" spans="1:16">
      <c r="A39" s="51" t="s">
        <v>142</v>
      </c>
      <c r="B39" s="49" t="s">
        <v>143</v>
      </c>
      <c r="C39" s="51" t="s">
        <v>80</v>
      </c>
      <c r="D39" s="51">
        <v>1</v>
      </c>
      <c r="E39" s="51">
        <v>1</v>
      </c>
      <c r="F39" s="50"/>
      <c r="G39" s="52"/>
      <c r="H39" s="51"/>
    </row>
    <row r="40" ht="22.5" customHeight="1" spans="1:16">
      <c r="A40" s="59" t="s">
        <v>144</v>
      </c>
      <c r="B40" s="49" t="s">
        <v>145</v>
      </c>
      <c r="C40" s="51" t="s">
        <v>72</v>
      </c>
      <c r="D40" s="51">
        <v>20</v>
      </c>
      <c r="E40" s="54">
        <v>1</v>
      </c>
      <c r="F40" s="60"/>
      <c r="G40" s="60"/>
      <c r="H40" s="59" t="s">
        <v>146</v>
      </c>
    </row>
    <row r="41" ht="22.5" customHeight="1" spans="1:16">
      <c r="A41" s="61"/>
      <c r="B41" s="49" t="s">
        <v>147</v>
      </c>
      <c r="C41" s="51" t="s">
        <v>72</v>
      </c>
      <c r="D41" s="51">
        <v>8</v>
      </c>
      <c r="E41" s="54">
        <v>1</v>
      </c>
      <c r="F41" s="60"/>
      <c r="G41" s="60"/>
      <c r="H41" s="61"/>
    </row>
    <row r="42" spans="1:16">
      <c r="A42" s="62" t="s">
        <v>148</v>
      </c>
      <c r="B42" s="63"/>
      <c r="C42" s="63"/>
      <c r="D42" s="63"/>
      <c r="E42" s="63"/>
      <c r="F42" s="63"/>
      <c r="G42" s="63"/>
      <c r="H42" s="64"/>
    </row>
    <row r="43" spans="1:16">
      <c r="D43" s="39"/>
      <c r="E43" s="39"/>
    </row>
    <row r="44" spans="1:16">
      <c r="D44" s="39"/>
      <c r="E44" s="39"/>
    </row>
    <row r="45" spans="1:16">
      <c r="C45" s="39"/>
      <c r="D45" s="39"/>
      <c r="E45" s="39"/>
    </row>
    <row r="46" spans="1:16">
      <c r="C46" s="39"/>
      <c r="D46" s="39"/>
      <c r="E46" s="39"/>
    </row>
    <row r="47" spans="1:16">
      <c r="C47" s="39"/>
      <c r="D47" s="39"/>
      <c r="E47" s="39"/>
    </row>
    <row r="48" spans="1:16">
      <c r="C48" s="39"/>
      <c r="D48" s="39"/>
      <c r="E48" s="39"/>
    </row>
    <row r="49" spans="3:6">
      <c r="C49" s="39"/>
      <c r="D49" s="39"/>
      <c r="E49" s="39"/>
    </row>
    <row r="50" spans="3:6">
      <c r="D50" s="39"/>
      <c r="E50" s="39"/>
    </row>
    <row r="51" spans="3:6">
      <c r="D51" s="39"/>
      <c r="E51" s="39"/>
    </row>
    <row r="52" spans="3:6">
      <c r="D52" s="65"/>
      <c r="E52" s="65"/>
      <c r="F52" s="65"/>
    </row>
    <row r="53" spans="3:6">
      <c r="D53" s="65"/>
      <c r="E53" s="66"/>
      <c r="F53" s="66"/>
    </row>
  </sheetData>
  <mergeCells count="22">
    <mergeCell ref="A1:H1"/>
    <mergeCell ref="A2:H2"/>
    <mergeCell ref="A3:H3"/>
    <mergeCell ref="A4:H4"/>
    <mergeCell ref="A5:E5"/>
    <mergeCell ref="F5:H5"/>
    <mergeCell ref="A7:F7"/>
    <mergeCell ref="A10:F10"/>
    <mergeCell ref="A13:F13"/>
    <mergeCell ref="A15:F15"/>
    <mergeCell ref="A27:F27"/>
    <mergeCell ref="A34:F34"/>
    <mergeCell ref="A42:H42"/>
    <mergeCell ref="E52:F52"/>
    <mergeCell ref="A8:A9"/>
    <mergeCell ref="A16:A17"/>
    <mergeCell ref="A18:A26"/>
    <mergeCell ref="A28:A33"/>
    <mergeCell ref="A35:A36"/>
    <mergeCell ref="A37:A38"/>
    <mergeCell ref="A40:A41"/>
    <mergeCell ref="H40:H41"/>
  </mergeCells>
  <pageMargins left="0.235416666666667" right="0.235416666666667" top="0.55" bottom="0.354166666666667" header="0.118055555555556" footer="0"/>
  <pageSetup paperSize="9" scale="33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3"/>
  <sheetViews>
    <sheetView showGridLines="0" workbookViewId="0">
      <selection activeCell="K6" sqref="K6"/>
    </sheetView>
  </sheetViews>
  <sheetFormatPr defaultColWidth="12.75" defaultRowHeight="19.9" customHeight="1"/>
  <cols>
    <col min="1" max="1" width="6.875" style="1" customWidth="1"/>
    <col min="2" max="2" width="15" style="1" customWidth="1"/>
    <col min="3" max="3" width="38.25" style="2" customWidth="1"/>
    <col min="4" max="4" width="12.75" style="3"/>
    <col min="5" max="5" width="10.625" style="1" customWidth="1"/>
    <col min="6" max="6" width="11" style="1" customWidth="1"/>
    <col min="7" max="7" width="15.625" style="3" customWidth="1"/>
    <col min="8" max="8" width="16.625" style="3" customWidth="1"/>
    <col min="9" max="9" width="14.375" style="3" customWidth="1"/>
    <col min="10" max="10" width="30" style="1" customWidth="1"/>
    <col min="11" max="11" width="17" style="1" customWidth="1"/>
    <col min="12" max="16384" width="12.75" style="1"/>
  </cols>
  <sheetData>
    <row r="1" ht="36" customHeight="1" spans="1:10">
      <c r="A1" s="4" t="s">
        <v>149</v>
      </c>
      <c r="B1" s="5"/>
      <c r="C1" s="5"/>
      <c r="D1" s="5"/>
      <c r="E1" s="5"/>
      <c r="F1" s="5"/>
      <c r="G1" s="5"/>
      <c r="H1" s="5"/>
      <c r="I1" s="5"/>
      <c r="J1" s="5"/>
    </row>
    <row r="2" ht="34.15" customHeight="1" spans="1:10">
      <c r="A2" s="6" t="s">
        <v>150</v>
      </c>
      <c r="B2" s="7"/>
      <c r="C2" s="7"/>
      <c r="D2" s="7"/>
      <c r="E2" s="7"/>
      <c r="F2" s="7"/>
      <c r="G2" s="7"/>
      <c r="H2" s="7"/>
      <c r="I2" s="7"/>
      <c r="J2" s="8"/>
    </row>
    <row r="3" ht="25.15" customHeight="1" spans="1:10">
      <c r="A3" s="9" t="s">
        <v>151</v>
      </c>
      <c r="B3" s="9" t="s">
        <v>152</v>
      </c>
      <c r="C3" s="9" t="s">
        <v>153</v>
      </c>
      <c r="D3" s="10" t="s">
        <v>19</v>
      </c>
      <c r="E3" s="9" t="s">
        <v>154</v>
      </c>
      <c r="F3" s="9" t="s">
        <v>18</v>
      </c>
      <c r="G3" s="10" t="s">
        <v>20</v>
      </c>
      <c r="H3" s="10" t="s">
        <v>155</v>
      </c>
      <c r="I3" s="10" t="s">
        <v>156</v>
      </c>
      <c r="J3" s="9" t="s">
        <v>21</v>
      </c>
    </row>
    <row r="4" ht="25.15" customHeight="1" spans="1:10">
      <c r="A4" s="11">
        <v>1</v>
      </c>
      <c r="B4" s="11" t="s">
        <v>157</v>
      </c>
      <c r="C4" s="12" t="s">
        <v>158</v>
      </c>
      <c r="D4" s="13"/>
      <c r="E4" s="12"/>
      <c r="F4" s="12"/>
      <c r="G4" s="13"/>
      <c r="H4" s="13" t="e">
        <f>#REF!</f>
        <v>#REF!</v>
      </c>
      <c r="I4" s="13" t="e">
        <f>#REF!</f>
        <v>#REF!</v>
      </c>
      <c r="J4" s="14" t="s">
        <v>159</v>
      </c>
    </row>
    <row r="5" ht="25.15" customHeight="1" spans="1:10">
      <c r="A5" s="11"/>
      <c r="B5" s="11" t="s">
        <v>160</v>
      </c>
      <c r="C5" s="12" t="s">
        <v>161</v>
      </c>
      <c r="D5" s="13">
        <v>500</v>
      </c>
      <c r="E5" s="12">
        <v>30</v>
      </c>
      <c r="F5" s="12">
        <v>3</v>
      </c>
      <c r="G5" s="13">
        <f>D5*E5*F5</f>
        <v>45000</v>
      </c>
      <c r="H5" s="15">
        <f>SUM(G5:G5)</f>
        <v>45000</v>
      </c>
      <c r="I5" s="15" t="e">
        <f>#REF!</f>
        <v>#REF!</v>
      </c>
      <c r="J5" s="16"/>
    </row>
    <row r="6" ht="25.15" customHeight="1" spans="1:10">
      <c r="A6" s="11"/>
      <c r="B6" s="11" t="s">
        <v>162</v>
      </c>
      <c r="C6" s="12"/>
      <c r="D6" s="13">
        <v>150</v>
      </c>
      <c r="E6" s="12">
        <v>200</v>
      </c>
      <c r="F6" s="12">
        <v>3</v>
      </c>
      <c r="G6" s="13">
        <f t="shared" ref="G6:G8" si="0">D6*E6*F6</f>
        <v>90000</v>
      </c>
      <c r="H6" s="13">
        <f>G6</f>
        <v>90000</v>
      </c>
      <c r="I6" s="17" t="e">
        <f>#REF!</f>
        <v>#REF!</v>
      </c>
      <c r="J6" s="16"/>
    </row>
    <row r="7" ht="25.15" customHeight="1" spans="1:10">
      <c r="A7" s="18">
        <v>2</v>
      </c>
      <c r="B7" s="19" t="s">
        <v>163</v>
      </c>
      <c r="C7" s="12" t="s">
        <v>164</v>
      </c>
      <c r="D7" s="13">
        <v>100</v>
      </c>
      <c r="E7" s="12">
        <v>200</v>
      </c>
      <c r="F7" s="12">
        <v>4</v>
      </c>
      <c r="G7" s="13">
        <f t="shared" si="0"/>
        <v>80000</v>
      </c>
      <c r="H7" s="20">
        <f>SUM(G7:G8)</f>
        <v>84000</v>
      </c>
      <c r="I7" s="20" t="e">
        <f>#REF!+学术会议!#REF!</f>
        <v>#REF!</v>
      </c>
      <c r="J7" s="16"/>
    </row>
    <row r="8" ht="25.15" customHeight="1" spans="1:10">
      <c r="A8" s="21"/>
      <c r="B8" s="19" t="s">
        <v>165</v>
      </c>
      <c r="C8" s="12"/>
      <c r="D8" s="13">
        <v>80</v>
      </c>
      <c r="E8" s="12">
        <v>25</v>
      </c>
      <c r="F8" s="12">
        <v>2</v>
      </c>
      <c r="G8" s="13">
        <f t="shared" si="0"/>
        <v>4000</v>
      </c>
      <c r="H8" s="22"/>
      <c r="I8" s="23"/>
      <c r="J8" s="16"/>
    </row>
    <row r="9" ht="25.15" customHeight="1" spans="1:10">
      <c r="A9" s="24">
        <v>3</v>
      </c>
      <c r="B9" s="24" t="s">
        <v>166</v>
      </c>
      <c r="C9" s="12" t="s">
        <v>167</v>
      </c>
      <c r="D9" s="25"/>
      <c r="E9" s="12"/>
      <c r="F9" s="12"/>
      <c r="G9" s="13"/>
      <c r="H9" s="26" t="e">
        <f>#REF!</f>
        <v>#REF!</v>
      </c>
      <c r="I9" s="27" t="e">
        <f>H9</f>
        <v>#REF!</v>
      </c>
      <c r="J9" s="16"/>
    </row>
    <row r="10" ht="25.15" customHeight="1" spans="1:10">
      <c r="A10" s="12"/>
      <c r="B10" s="12"/>
      <c r="C10" s="28"/>
      <c r="D10" s="13"/>
      <c r="E10" s="12"/>
      <c r="F10" s="12"/>
      <c r="G10" s="12" t="s">
        <v>168</v>
      </c>
      <c r="H10" s="13" t="e">
        <f>SUM(H4:H9)</f>
        <v>#REF!</v>
      </c>
      <c r="I10" s="13" t="e">
        <f>SUM(I4:I9)</f>
        <v>#REF!</v>
      </c>
      <c r="J10" s="12"/>
    </row>
    <row r="14" ht="30" customHeight="1" spans="1:10">
      <c r="A14" s="4" t="s">
        <v>169</v>
      </c>
      <c r="B14" s="5"/>
      <c r="C14" s="5"/>
      <c r="D14" s="5"/>
      <c r="E14" s="5"/>
      <c r="F14" s="5"/>
      <c r="G14" s="5"/>
      <c r="H14" s="5"/>
      <c r="I14" s="5"/>
      <c r="J14" s="5"/>
    </row>
    <row r="15" ht="30" customHeight="1" spans="1:10">
      <c r="A15" s="12" t="s">
        <v>150</v>
      </c>
      <c r="B15" s="12"/>
      <c r="C15" s="12"/>
      <c r="D15" s="12"/>
      <c r="E15" s="12"/>
      <c r="F15" s="12"/>
      <c r="G15" s="12"/>
      <c r="H15" s="12"/>
      <c r="I15" s="12"/>
      <c r="J15" s="12"/>
    </row>
    <row r="16" ht="30" customHeight="1" spans="1:10">
      <c r="A16" s="29" t="s">
        <v>151</v>
      </c>
      <c r="B16" s="29" t="s">
        <v>152</v>
      </c>
      <c r="C16" s="29" t="s">
        <v>153</v>
      </c>
      <c r="D16" s="30" t="s">
        <v>19</v>
      </c>
      <c r="E16" s="29" t="s">
        <v>154</v>
      </c>
      <c r="F16" s="29" t="s">
        <v>18</v>
      </c>
      <c r="G16" s="30" t="s">
        <v>20</v>
      </c>
      <c r="H16" s="30" t="s">
        <v>155</v>
      </c>
      <c r="I16" s="30" t="s">
        <v>156</v>
      </c>
      <c r="J16" s="29" t="s">
        <v>21</v>
      </c>
    </row>
    <row r="17" ht="30" customHeight="1" spans="1:10">
      <c r="A17" s="12">
        <v>1</v>
      </c>
      <c r="B17" s="12" t="s">
        <v>170</v>
      </c>
      <c r="C17" s="12" t="s">
        <v>171</v>
      </c>
      <c r="D17" s="25">
        <v>2800</v>
      </c>
      <c r="E17" s="12" t="e">
        <f>#REF!</f>
        <v>#REF!</v>
      </c>
      <c r="F17" s="12">
        <v>1</v>
      </c>
      <c r="G17" s="13" t="e">
        <f>D17*E17*F17</f>
        <v>#REF!</v>
      </c>
      <c r="H17" s="31" t="e">
        <f>G17:G17</f>
        <v>#REF!</v>
      </c>
      <c r="I17" s="32" t="e">
        <f>H17</f>
        <v>#REF!</v>
      </c>
      <c r="J17" s="16"/>
    </row>
    <row r="18" ht="30" customHeight="1" spans="1:10">
      <c r="A18" s="12"/>
      <c r="B18" s="12"/>
      <c r="C18" s="12"/>
      <c r="D18" s="25"/>
      <c r="E18" s="12"/>
      <c r="F18" s="12"/>
      <c r="G18" s="13" t="s">
        <v>168</v>
      </c>
      <c r="H18" s="26"/>
      <c r="I18" s="13" t="e">
        <f>I17</f>
        <v>#REF!</v>
      </c>
      <c r="J18" s="12"/>
    </row>
    <row r="19" ht="30" customHeight="1" spans="1:10">
      <c r="A19"/>
      <c r="B19"/>
      <c r="C19"/>
      <c r="D19"/>
      <c r="E19"/>
      <c r="F19"/>
      <c r="G19"/>
      <c r="H19"/>
      <c r="I19"/>
      <c r="J19"/>
    </row>
    <row r="20" ht="30" customHeight="1" spans="1:10">
      <c r="A20"/>
      <c r="B20"/>
      <c r="C20"/>
      <c r="D20"/>
      <c r="E20"/>
      <c r="F20"/>
      <c r="G20"/>
      <c r="H20"/>
      <c r="I20"/>
      <c r="J20"/>
    </row>
    <row r="21" ht="30" customHeight="1" spans="1:10">
      <c r="A21" s="33">
        <v>1</v>
      </c>
      <c r="B21" s="12" t="s">
        <v>172</v>
      </c>
      <c r="C21" s="12" t="s">
        <v>172</v>
      </c>
      <c r="D21" s="25">
        <v>200</v>
      </c>
      <c r="E21" s="12">
        <v>10</v>
      </c>
      <c r="F21" s="12">
        <v>3</v>
      </c>
      <c r="G21" s="13">
        <f>D21*E21*F21</f>
        <v>6000</v>
      </c>
      <c r="H21" s="26">
        <f>G21</f>
        <v>6000</v>
      </c>
      <c r="I21" s="13">
        <f>H21</f>
        <v>6000</v>
      </c>
      <c r="J21" s="12" t="s">
        <v>173</v>
      </c>
    </row>
    <row r="23" customHeight="1" spans="1:10">
      <c r="I23" s="3" t="e">
        <f>I10+I18</f>
        <v>#REF!</v>
      </c>
    </row>
  </sheetData>
  <mergeCells count="9">
    <mergeCell ref="A1:J1"/>
    <mergeCell ref="A2:J2"/>
    <mergeCell ref="A14:J14"/>
    <mergeCell ref="A15:J15"/>
    <mergeCell ref="A4:A6"/>
    <mergeCell ref="A7:A8"/>
    <mergeCell ref="H7:H8"/>
    <mergeCell ref="I7:I8"/>
    <mergeCell ref="J4:J7"/>
  </mergeCells>
  <pageMargins left="0.707638888888889" right="0.707638888888889" top="0.747916666666667" bottom="0.747916666666667" header="0.313888888888889" footer="0.313888888888889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精简版策划执行</vt:lpstr>
      <vt:lpstr>学术会议</vt:lpstr>
      <vt:lpstr>国内-华西和川大的报销项目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吴昱君</cp:lastModifiedBy>
  <dcterms:created xsi:type="dcterms:W3CDTF">2015-06-07T10:17:00Z</dcterms:created>
  <cp:lastPrinted>2021-09-08T20:27:00Z</cp:lastPrinted>
  <dcterms:modified xsi:type="dcterms:W3CDTF">2026-05-13T01:32:58Z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C5B99FADF8524128AB2C583AC089108D_13</vt:lpwstr>
  </property>
  <property fmtid="{D5CDD505-2E9C-101B-9397-08002B2CF9AE}" pid="4" name="CalculationRule">
    <vt:i4>0</vt:i4>
  </property>
</Properties>
</file>